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Sistecad\Contacad\salen\032024\"/>
    </mc:Choice>
  </mc:AlternateContent>
  <bookViews>
    <workbookView xWindow="-105" yWindow="-105" windowWidth="19425" windowHeight="10305" tabRatio="782" activeTab="5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62913"/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F25" i="3"/>
  <c r="F24" i="3"/>
  <c r="F23" i="3"/>
  <c r="F22" i="3"/>
  <c r="F20" i="3"/>
  <c r="F19" i="3"/>
  <c r="F18" i="3"/>
  <c r="F17" i="3"/>
  <c r="F16" i="3"/>
  <c r="F15" i="3"/>
  <c r="F14" i="3"/>
  <c r="F13" i="3"/>
  <c r="F12" i="3"/>
  <c r="H159" i="1"/>
  <c r="I159" i="1" s="1"/>
  <c r="H158" i="1"/>
  <c r="I158" i="1" s="1"/>
  <c r="H157" i="1"/>
  <c r="I157" i="1" s="1"/>
  <c r="H156" i="1"/>
  <c r="H155" i="1"/>
  <c r="I155" i="1" s="1"/>
  <c r="H154" i="1"/>
  <c r="I154" i="1" s="1"/>
  <c r="H153" i="1"/>
  <c r="I153" i="1" s="1"/>
  <c r="G152" i="1"/>
  <c r="F152" i="1"/>
  <c r="E152" i="1"/>
  <c r="D152" i="1"/>
  <c r="C152" i="1"/>
  <c r="H151" i="1"/>
  <c r="I151" i="1" s="1"/>
  <c r="H150" i="1"/>
  <c r="I150" i="1" s="1"/>
  <c r="H149" i="1"/>
  <c r="H148" i="1" s="1"/>
  <c r="G148" i="1"/>
  <c r="F148" i="1"/>
  <c r="E148" i="1"/>
  <c r="D148" i="1"/>
  <c r="C148" i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G140" i="1"/>
  <c r="F140" i="1"/>
  <c r="E140" i="1"/>
  <c r="D140" i="1"/>
  <c r="C140" i="1"/>
  <c r="H139" i="1"/>
  <c r="I139" i="1" s="1"/>
  <c r="H138" i="1"/>
  <c r="I138" i="1" s="1"/>
  <c r="H137" i="1"/>
  <c r="I137" i="1" s="1"/>
  <c r="G136" i="1"/>
  <c r="F136" i="1"/>
  <c r="E136" i="1"/>
  <c r="D136" i="1"/>
  <c r="C136" i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G126" i="1"/>
  <c r="F126" i="1"/>
  <c r="E126" i="1"/>
  <c r="D126" i="1"/>
  <c r="C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G116" i="1"/>
  <c r="F116" i="1"/>
  <c r="E116" i="1"/>
  <c r="D116" i="1"/>
  <c r="C116" i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G106" i="1"/>
  <c r="F106" i="1"/>
  <c r="E106" i="1"/>
  <c r="D106" i="1"/>
  <c r="C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G96" i="1"/>
  <c r="F96" i="1"/>
  <c r="E96" i="1"/>
  <c r="D96" i="1"/>
  <c r="C96" i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G88" i="1"/>
  <c r="F88" i="1"/>
  <c r="E88" i="1"/>
  <c r="D88" i="1"/>
  <c r="C88" i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7" i="1"/>
  <c r="I77" i="1" s="1"/>
  <c r="H76" i="1"/>
  <c r="I76" i="1" s="1"/>
  <c r="H75" i="1"/>
  <c r="I75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I65" i="1" s="1"/>
  <c r="H64" i="1"/>
  <c r="I64" i="1" s="1"/>
  <c r="H63" i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H23" i="1"/>
  <c r="I2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G14" i="1"/>
  <c r="F14" i="1"/>
  <c r="E14" i="1"/>
  <c r="D14" i="1"/>
  <c r="G78" i="1"/>
  <c r="F78" i="1"/>
  <c r="E78" i="1"/>
  <c r="D78" i="1"/>
  <c r="C78" i="1"/>
  <c r="G66" i="1"/>
  <c r="F66" i="1"/>
  <c r="E66" i="1"/>
  <c r="D66" i="1"/>
  <c r="G74" i="1"/>
  <c r="F74" i="1"/>
  <c r="E74" i="1"/>
  <c r="D74" i="1"/>
  <c r="C74" i="1"/>
  <c r="C66" i="1"/>
  <c r="G62" i="1"/>
  <c r="F62" i="1"/>
  <c r="E62" i="1"/>
  <c r="D62" i="1"/>
  <c r="C62" i="1"/>
  <c r="G52" i="1"/>
  <c r="F52" i="1"/>
  <c r="E52" i="1"/>
  <c r="D52" i="1"/>
  <c r="C52" i="1"/>
  <c r="G42" i="1"/>
  <c r="F42" i="1"/>
  <c r="E42" i="1"/>
  <c r="D42" i="1"/>
  <c r="C42" i="1"/>
  <c r="G32" i="1"/>
  <c r="F32" i="1"/>
  <c r="E32" i="1"/>
  <c r="D32" i="1"/>
  <c r="C32" i="1"/>
  <c r="G22" i="1"/>
  <c r="F22" i="1"/>
  <c r="E22" i="1"/>
  <c r="D22" i="1"/>
  <c r="C22" i="1"/>
  <c r="C14" i="1"/>
  <c r="H152" i="1" l="1"/>
  <c r="H136" i="1"/>
  <c r="G87" i="1"/>
  <c r="E87" i="1"/>
  <c r="D87" i="1"/>
  <c r="C87" i="1"/>
  <c r="H62" i="1"/>
  <c r="C13" i="1"/>
  <c r="I63" i="1"/>
  <c r="I62" i="1" s="1"/>
  <c r="I156" i="1"/>
  <c r="I152" i="1" s="1"/>
  <c r="I78" i="1"/>
  <c r="H32" i="1"/>
  <c r="I88" i="1"/>
  <c r="I136" i="1"/>
  <c r="I66" i="1"/>
  <c r="H106" i="1"/>
  <c r="H88" i="1"/>
  <c r="H22" i="1"/>
  <c r="I24" i="1"/>
  <c r="I22" i="1" s="1"/>
  <c r="F87" i="1"/>
  <c r="H74" i="1"/>
  <c r="H52" i="1"/>
  <c r="H126" i="1"/>
  <c r="H140" i="1"/>
  <c r="I74" i="1"/>
  <c r="I106" i="1"/>
  <c r="I126" i="1"/>
  <c r="I140" i="1"/>
  <c r="I96" i="1"/>
  <c r="I116" i="1"/>
  <c r="H116" i="1"/>
  <c r="I149" i="1"/>
  <c r="I148" i="1" s="1"/>
  <c r="H96" i="1"/>
  <c r="H78" i="1"/>
  <c r="H66" i="1"/>
  <c r="I52" i="1"/>
  <c r="I42" i="1"/>
  <c r="H42" i="1"/>
  <c r="I32" i="1"/>
  <c r="G13" i="1"/>
  <c r="G161" i="1" s="1"/>
  <c r="D13" i="1"/>
  <c r="F13" i="1"/>
  <c r="E13" i="1"/>
  <c r="I14" i="1"/>
  <c r="H14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E161" i="1" l="1"/>
  <c r="H87" i="1"/>
  <c r="D161" i="1"/>
  <c r="C161" i="1"/>
  <c r="I87" i="1"/>
  <c r="F161" i="1"/>
  <c r="F31" i="3"/>
  <c r="H13" i="1"/>
  <c r="I13" i="1"/>
  <c r="D31" i="3"/>
  <c r="E31" i="3"/>
  <c r="H161" i="1" l="1"/>
  <c r="I161" i="1"/>
</calcChain>
</file>

<file path=xl/sharedStrings.xml><?xml version="1.0" encoding="utf-8"?>
<sst xmlns="http://schemas.openxmlformats.org/spreadsheetml/2006/main" count="322" uniqueCount="170">
  <si>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</si>
  <si>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</si>
  <si>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</si>
  <si>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</si>
  <si>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</si>
  <si>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</si>
  <si>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</si>
  <si>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</si>
  <si>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</si>
  <si>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</si>
  <si>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</si>
  <si>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</si>
  <si>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</si>
  <si>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</si>
  <si>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</si>
  <si>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</si>
  <si>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</si>
  <si>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</si>
  <si>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</si>
  <si>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</si>
  <si>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</si>
  <si>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</si>
  <si>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</si>
  <si>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</si>
  <si>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</si>
  <si>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</si>
  <si>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</si>
  <si>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</si>
  <si>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</si>
  <si>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</si>
  <si>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</si>
  <si>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</si>
  <si>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</si>
  <si>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</si>
  <si>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</si>
  <si>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</si>
  <si>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</si>
  <si>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</si>
  <si>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</si>
  <si>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</si>
  <si>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</si>
  <si>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</si>
  <si>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</si>
  <si>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</si>
  <si>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</si>
  <si>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</si>
  <si>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</si>
  <si>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</si>
  <si>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</si>
  <si>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</si>
  <si>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</si>
  <si>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</si>
  <si>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</si>
  <si>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</si>
  <si>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</si>
  <si>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</si>
  <si>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</si>
  <si>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</si>
  <si>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</si>
  <si>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</si>
  <si>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</si>
  <si>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</si>
  <si>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</si>
  <si>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</si>
  <si>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</si>
  <si>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</si>
  <si>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</si>
  <si>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</si>
  <si>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</si>
  <si>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</si>
  <si>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</si>
  <si>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</si>
  <si>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</si>
  <si>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</si>
  <si>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</si>
  <si>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</si>
  <si>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</si>
  <si>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</si>
  <si>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</si>
  <si>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</si>
  <si>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</si>
  <si>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</si>
  <si>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</si>
  <si>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</si>
  <si>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</si>
  <si>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</si>
  <si>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</si>
  <si>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</si>
  <si>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</si>
  <si>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</si>
  <si>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</si>
  <si>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</si>
  <si>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</si>
  <si>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</si>
  <si>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</si>
  <si>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</si>
  <si>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</si>
  <si>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</si>
  <si>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</si>
  <si>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</si>
  <si>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</si>
  <si>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</si>
  <si>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</si>
  <si>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</si>
  <si>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</si>
  <si>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</si>
  <si>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</si>
  <si>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</si>
  <si>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</si>
  <si>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</si>
  <si>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</si>
  <si>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</si>
  <si>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</si>
  <si>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</si>
  <si>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</si>
  <si>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</si>
  <si>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</si>
  <si>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</si>
  <si>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</si>
  <si>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</si>
  <si>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</si>
  <si>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</si>
  <si>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</si>
  <si>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</si>
  <si>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</si>
  <si>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</si>
  <si>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</si>
  <si>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</si>
  <si>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</si>
  <si>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</si>
  <si>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</si>
  <si>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</si>
  <si>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</si>
  <si>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</si>
  <si>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</si>
  <si>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</si>
  <si>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</si>
  <si>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</si>
  <si>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</si>
  <si>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</si>
  <si>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</si>
  <si>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</si>
  <si>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</si>
  <si>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</si>
  <si>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</si>
  <si>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</si>
  <si>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</si>
  <si>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</si>
  <si>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</si>
  <si>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</si>
  <si>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</si>
  <si>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</si>
  <si>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</si>
  <si>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</si>
  <si>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</si>
  <si>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</si>
  <si>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</si>
  <si>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</si>
  <si>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</si>
  <si>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</si>
  <si>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</si>
  <si>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</si>
  <si>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</si>
  <si>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</si>
  <si>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</si>
  <si>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</si>
  <si>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</si>
  <si>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</si>
  <si>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MUNICIPIO DE SAN LUIS DE LA PAZ, GTO.</t>
  </si>
  <si>
    <t xml:space="preserve"> DEL 01 DE ENERO DEL 2024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</si>
</sst>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3" xfId="2" applyFont="1" applyFill="1" applyBorder="1" applyAlignment="1">
      <alignment horizontal="centerContinuous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3" fillId="0" borderId="0" xfId="3" applyFont="1"/>
    <xf numFmtId="0" fontId="2" fillId="0" borderId="0" xfId="3" applyFont="1" applyAlignment="1">
      <alignment horizontal="left" wrapText="1"/>
    </xf>
    <xf numFmtId="0" fontId="2" fillId="5" borderId="0" xfId="3" applyFont="1" applyFill="1" applyAlignment="1">
      <alignment horizontal="center" vertical="center"/>
    </xf>
    <xf numFmtId="0" fontId="6" fillId="5" borderId="0" xfId="4" applyFont="1" applyFill="1" applyAlignment="1">
      <alignment horizontal="center" vertical="center" wrapText="1"/>
    </xf>
    <xf numFmtId="0" fontId="3" fillId="0" borderId="0" xfId="3" applyFont="1" applyAlignment="1">
      <alignment vertical="top"/>
    </xf>
    <xf numFmtId="0" fontId="2" fillId="0" borderId="0" xfId="3" applyFont="1" applyAlignment="1">
      <alignment horizontal="left" vertical="center" wrapText="1"/>
    </xf>
    <xf numFmtId="0" fontId="15" fillId="6" borderId="0" xfId="5" applyFont="1" applyFill="1" applyAlignment="1">
      <alignment horizontal="center" vertical="top"/>
    </xf>
    <xf numFmtId="0" fontId="3" fillId="0" borderId="0" xfId="3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3" applyFo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3" applyFont="1" applyAlignment="1">
      <alignment horizontal="left" indent="2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2" fillId="0" borderId="0" xfId="3" applyFont="1"/>
    <xf numFmtId="0" fontId="17" fillId="0" borderId="0" xfId="3" applyFont="1"/>
    <xf numFmtId="0" fontId="18" fillId="0" borderId="0" xfId="1" applyFont="1"/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10">
    <cellStyle name="Hipervínculo" xfId="1" builtinId="8"/>
    <cellStyle name="Millares 2" xfId="7"/>
    <cellStyle name="Normal" xfId="0" builtinId="0"/>
    <cellStyle name="Normal 2" xfId="3"/>
    <cellStyle name="Normal 2 2" xfId="4"/>
    <cellStyle name="Normal 2 3" xfId="8"/>
    <cellStyle name="Normal 3" xfId="2"/>
    <cellStyle name="Normal 3 3" xfId="5"/>
    <cellStyle name="Normal 4" xfId="6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workbookViewId="0">
      <selection activeCell="B6" sqref="B6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168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169</v>
      </c>
      <c r="B3" s="24"/>
      <c r="C3" s="25" t="s">
        <v>4</v>
      </c>
      <c r="D3" s="27">
        <v>3</v>
      </c>
    </row>
    <row r="4" spans="1:4" x14ac:dyDescent="0.2">
      <c r="A4" s="28" t="s">
        <v>5</v>
      </c>
      <c r="B4" s="29"/>
      <c r="C4" s="29"/>
      <c r="D4" s="30"/>
    </row>
    <row r="5" spans="1:4" x14ac:dyDescent="0.2">
      <c r="A5" s="31" t="s">
        <v>6</v>
      </c>
      <c r="B5" s="32" t="s">
        <v>7</v>
      </c>
    </row>
    <row r="6" spans="1:4" x14ac:dyDescent="0.2">
      <c r="A6" s="33"/>
      <c r="B6" s="34"/>
    </row>
    <row r="7" spans="1:4" x14ac:dyDescent="0.2">
      <c r="A7" s="35"/>
      <c r="B7" s="40" t="s">
        <v>8</v>
      </c>
    </row>
    <row r="8" spans="1:4" x14ac:dyDescent="0.2">
      <c r="A8" s="35"/>
      <c r="B8" s="36"/>
    </row>
    <row r="9" spans="1:4" x14ac:dyDescent="0.2">
      <c r="A9" s="45" t="s">
        <v>9</v>
      </c>
      <c r="B9" s="37" t="s">
        <v>10</v>
      </c>
    </row>
    <row r="10" spans="1:4" x14ac:dyDescent="0.2">
      <c r="A10" s="45" t="s">
        <v>11</v>
      </c>
      <c r="B10" s="37" t="s">
        <v>12</v>
      </c>
    </row>
    <row r="11" spans="1:4" x14ac:dyDescent="0.2">
      <c r="A11" s="45" t="s">
        <v>13</v>
      </c>
      <c r="B11" s="37" t="s">
        <v>14</v>
      </c>
    </row>
    <row r="12" spans="1:4" x14ac:dyDescent="0.2">
      <c r="A12" s="45" t="s">
        <v>15</v>
      </c>
      <c r="B12" s="37" t="s">
        <v>16</v>
      </c>
    </row>
    <row r="13" spans="1:4" x14ac:dyDescent="0.2">
      <c r="A13" s="45" t="s">
        <v>17</v>
      </c>
      <c r="B13" s="37" t="s">
        <v>18</v>
      </c>
    </row>
    <row r="14" spans="1:4" x14ac:dyDescent="0.2">
      <c r="A14" s="45" t="s">
        <v>19</v>
      </c>
      <c r="B14" s="37" t="s">
        <v>20</v>
      </c>
    </row>
    <row r="15" spans="1:4" ht="12" thickBot="1" x14ac:dyDescent="0.25">
      <c r="A15" s="38"/>
      <c r="B15" s="39"/>
    </row>
  </sheetData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SAN LUIS DE LA PAZ,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30 DE SEPTIEMBRE DEL 2024</v>
      </c>
      <c r="C3" s="88"/>
      <c r="D3" s="88"/>
      <c r="E3" s="41" t="s">
        <v>4</v>
      </c>
      <c r="F3" s="42">
        <f>'Notas de Disciplina Financiera'!D3</f>
        <v>3</v>
      </c>
    </row>
    <row r="5" spans="1:6" x14ac:dyDescent="0.2">
      <c r="B5" s="44"/>
      <c r="C5" s="44" t="s">
        <v>10</v>
      </c>
    </row>
    <row r="7" spans="1:6" x14ac:dyDescent="0.2">
      <c r="B7" s="1" t="s">
        <v>21</v>
      </c>
    </row>
    <row r="8" spans="1:6" x14ac:dyDescent="0.2">
      <c r="B8" s="46" t="s">
        <v>22</v>
      </c>
    </row>
    <row r="9" spans="1:6" x14ac:dyDescent="0.2">
      <c r="A9" s="43"/>
    </row>
    <row r="16" spans="1:6" x14ac:dyDescent="0.2">
      <c r="C16" s="87" t="s">
        <v>23</v>
      </c>
    </row>
    <row r="17" spans="3:3" x14ac:dyDescent="0.2">
      <c r="C17" s="86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showGridLines="0" topLeftCell="A19" zoomScaleNormal="100" zoomScaleSheetLayoutView="110" workbookViewId="0">
      <selection activeCell="B7" sqref="B7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9</v>
      </c>
      <c r="B4" s="57" t="s">
        <v>10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22</v>
      </c>
    </row>
    <row r="7" spans="1:2" ht="15" customHeight="1" x14ac:dyDescent="0.2">
      <c r="A7" s="56"/>
      <c r="B7" s="58"/>
    </row>
    <row r="8" spans="1:2" ht="15" customHeight="1" x14ac:dyDescent="0.2">
      <c r="A8" s="56"/>
      <c r="B8" s="59" t="s">
        <v>27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63" spans="2:2" x14ac:dyDescent="0.2">
      <c r="B63" s="86" t="s">
        <v>28</v>
      </c>
    </row>
    <row r="64" spans="2:2" x14ac:dyDescent="0.2">
      <c r="B64" s="85" t="s">
        <v>29</v>
      </c>
    </row>
    <row r="66" spans="2:2" x14ac:dyDescent="0.2">
      <c r="B66" s="85" t="s">
        <v>30</v>
      </c>
    </row>
    <row r="67" spans="2:2" x14ac:dyDescent="0.2">
      <c r="B67" s="8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topLeftCell="A129" zoomScaleNormal="100" workbookViewId="0">
      <selection activeCell="K161" sqref="K161"/>
    </sheetView>
  </sheetViews>
  <sheetFormatPr baseColWidth="10" defaultColWidth="12" defaultRowHeight="11.25" x14ac:dyDescent="0.2"/>
  <cols>
    <col min="1" max="1" width="2.832031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832031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88" t="str">
        <f>'Notas de Disciplina Financiera'!A1</f>
        <v>MUNICIPIO DE SAN LUIS DE LA PAZ, GTO.</v>
      </c>
      <c r="C1" s="88"/>
      <c r="D1" s="88"/>
      <c r="E1" s="41" t="s">
        <v>0</v>
      </c>
      <c r="F1" s="42">
        <f>'Notas de Disciplina Financiera'!D1</f>
        <v>2024</v>
      </c>
    </row>
    <row r="2" spans="1:9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9" x14ac:dyDescent="0.2">
      <c r="B3" s="88" t="str">
        <f>'Notas de Disciplina Financiera'!A3</f>
        <v xml:space="preserve"> DEL 01 DE ENERO DEL 2024 AL 30 DE SEPTIEMBRE DEL 2024</v>
      </c>
      <c r="C3" s="88"/>
      <c r="D3" s="88"/>
      <c r="E3" s="41" t="s">
        <v>4</v>
      </c>
      <c r="F3" s="42">
        <f>'Notas de Disciplina Financiera'!D3</f>
        <v>3</v>
      </c>
    </row>
    <row r="5" spans="1:9" x14ac:dyDescent="0.2">
      <c r="B5" s="44" t="s">
        <v>31</v>
      </c>
    </row>
    <row r="6" spans="1:9" x14ac:dyDescent="0.2">
      <c r="B6" s="94" t="str">
        <f>B1</f>
        <v>MUNICIPIO DE SAN LUIS DE LA PAZ, GTO.</v>
      </c>
      <c r="C6" s="94"/>
      <c r="D6" s="94"/>
      <c r="E6" s="94"/>
      <c r="F6" s="94"/>
      <c r="G6" s="94"/>
      <c r="H6" s="94"/>
      <c r="I6" s="94"/>
    </row>
    <row r="7" spans="1:9" x14ac:dyDescent="0.2">
      <c r="B7" s="89" t="s">
        <v>32</v>
      </c>
      <c r="C7" s="89"/>
      <c r="D7" s="89"/>
      <c r="E7" s="89"/>
      <c r="F7" s="89"/>
      <c r="G7" s="89"/>
      <c r="H7" s="89"/>
      <c r="I7" s="89"/>
    </row>
    <row r="8" spans="1:9" x14ac:dyDescent="0.2">
      <c r="B8" s="89" t="s">
        <v>33</v>
      </c>
      <c r="C8" s="89"/>
      <c r="D8" s="89"/>
      <c r="E8" s="89"/>
      <c r="F8" s="89"/>
      <c r="G8" s="89"/>
      <c r="H8" s="89"/>
      <c r="I8" s="89"/>
    </row>
    <row r="9" spans="1:9" x14ac:dyDescent="0.2">
      <c r="B9" s="89" t="str">
        <f>B3</f>
        <v xml:space="preserve"> DEL 01 DE ENERO DEL 2024 AL 30 DE SEPTIEMBRE DEL 2024</v>
      </c>
      <c r="C9" s="89"/>
      <c r="D9" s="89"/>
      <c r="E9" s="89"/>
      <c r="F9" s="89"/>
      <c r="G9" s="89"/>
      <c r="H9" s="89"/>
      <c r="I9" s="89"/>
    </row>
    <row r="10" spans="1:9" x14ac:dyDescent="0.2">
      <c r="B10" s="90" t="s">
        <v>34</v>
      </c>
      <c r="C10" s="90"/>
      <c r="D10" s="90"/>
      <c r="E10" s="90"/>
      <c r="F10" s="90"/>
      <c r="G10" s="90"/>
      <c r="H10" s="90"/>
      <c r="I10" s="90"/>
    </row>
    <row r="11" spans="1:9" x14ac:dyDescent="0.2">
      <c r="B11" s="9"/>
      <c r="C11" s="9"/>
      <c r="D11" s="91" t="s">
        <v>35</v>
      </c>
      <c r="E11" s="92"/>
      <c r="F11" s="92"/>
      <c r="G11" s="92"/>
      <c r="H11" s="93"/>
      <c r="I11" s="9"/>
    </row>
    <row r="12" spans="1:9" ht="56.25" customHeight="1" x14ac:dyDescent="0.2">
      <c r="B12" s="8" t="s">
        <v>36</v>
      </c>
      <c r="C12" s="8" t="s">
        <v>37</v>
      </c>
      <c r="D12" s="2" t="s">
        <v>38</v>
      </c>
      <c r="E12" s="2" t="s">
        <v>39</v>
      </c>
      <c r="F12" s="2" t="s">
        <v>40</v>
      </c>
      <c r="G12" s="2" t="s">
        <v>41</v>
      </c>
      <c r="H12" s="2" t="s">
        <v>42</v>
      </c>
      <c r="I12" s="8" t="s">
        <v>43</v>
      </c>
    </row>
    <row r="13" spans="1:9" x14ac:dyDescent="0.2">
      <c r="A13" s="43"/>
      <c r="B13" s="13" t="s">
        <v>44</v>
      </c>
      <c r="C13" s="3">
        <f>C14+C22+C32+C42+C52+C62+C66+C74+C78</f>
        <v>410722197.19999993</v>
      </c>
      <c r="D13" s="3">
        <f t="shared" ref="D13:K13" si="0">D14+D22+D32+D42+D52+D62+D66+D74+D78</f>
        <v>6151466.549999998</v>
      </c>
      <c r="E13" s="3">
        <f t="shared" si="0"/>
        <v>-66274795.010000005</v>
      </c>
      <c r="F13" s="3">
        <f t="shared" si="0"/>
        <v>32540753.010000002</v>
      </c>
      <c r="G13" s="3">
        <f t="shared" si="0"/>
        <v>48170759.620000005</v>
      </c>
      <c r="H13" s="3">
        <f t="shared" si="0"/>
        <v>56796254.949999996</v>
      </c>
      <c r="I13" s="3">
        <f t="shared" si="0"/>
        <v>467518452.15000004</v>
      </c>
    </row>
    <row r="14" spans="1:9" x14ac:dyDescent="0.2">
      <c r="B14" s="17" t="s">
        <v>45</v>
      </c>
      <c r="C14" s="3">
        <f>SUM(C15:C21)</f>
        <v>225440629.65999994</v>
      </c>
      <c r="D14" s="3">
        <f t="shared" ref="D14:K14" si="1">SUM(D15:D21)</f>
        <v>-25663.889999999898</v>
      </c>
      <c r="E14" s="3">
        <f t="shared" si="1"/>
        <v>-1913000</v>
      </c>
      <c r="F14" s="3">
        <f t="shared" si="1"/>
        <v>9192558.4400000013</v>
      </c>
      <c r="G14" s="3">
        <f t="shared" si="1"/>
        <v>10652947.4</v>
      </c>
      <c r="H14" s="3">
        <f t="shared" si="1"/>
        <v>426947.14999999944</v>
      </c>
      <c r="I14" s="3">
        <f t="shared" si="1"/>
        <v>225867576.80999994</v>
      </c>
    </row>
    <row r="15" spans="1:9" x14ac:dyDescent="0.2">
      <c r="B15" s="16" t="s">
        <v>46</v>
      </c>
      <c r="C15" s="4">
        <v>89149535.839999989</v>
      </c>
      <c r="D15" s="4">
        <v>-2298480.39</v>
      </c>
      <c r="E15" s="4">
        <v>0</v>
      </c>
      <c r="F15" s="4">
        <v>636009.69000000006</v>
      </c>
      <c r="G15" s="4">
        <v>2226655.4299999997</v>
      </c>
      <c r="H15" s="4">
        <f>D15+F15-E15-G15</f>
        <v>-3889126.13</v>
      </c>
      <c r="I15" s="4">
        <f>C15+H15</f>
        <v>85260409.709999993</v>
      </c>
    </row>
    <row r="16" spans="1:9" x14ac:dyDescent="0.2">
      <c r="B16" s="16" t="s">
        <v>47</v>
      </c>
      <c r="C16" s="4">
        <v>28099000</v>
      </c>
      <c r="D16" s="4">
        <v>135112</v>
      </c>
      <c r="E16" s="4">
        <v>0</v>
      </c>
      <c r="F16" s="4">
        <v>965000</v>
      </c>
      <c r="G16" s="4">
        <v>2102016</v>
      </c>
      <c r="H16" s="4">
        <f t="shared" ref="H16:H21" si="2">D16+F16-E16-G16</f>
        <v>-1001904</v>
      </c>
      <c r="I16" s="4">
        <f t="shared" ref="I16:I21" si="3">C16+H16</f>
        <v>27097096</v>
      </c>
    </row>
    <row r="17" spans="2:9" x14ac:dyDescent="0.2">
      <c r="B17" s="16" t="s">
        <v>48</v>
      </c>
      <c r="C17" s="4">
        <v>59141598.199999988</v>
      </c>
      <c r="D17" s="4">
        <v>-449648.27999999997</v>
      </c>
      <c r="E17" s="4">
        <v>-30000</v>
      </c>
      <c r="F17" s="4">
        <v>1520963.8</v>
      </c>
      <c r="G17" s="4">
        <v>1242048.06</v>
      </c>
      <c r="H17" s="4">
        <f t="shared" si="2"/>
        <v>-140732.54000000004</v>
      </c>
      <c r="I17" s="4">
        <f t="shared" si="3"/>
        <v>59000865.659999989</v>
      </c>
    </row>
    <row r="18" spans="2:9" x14ac:dyDescent="0.2">
      <c r="B18" s="16" t="s">
        <v>49</v>
      </c>
      <c r="C18" s="4">
        <v>36741228.149999991</v>
      </c>
      <c r="D18" s="4">
        <v>-947934.27000000014</v>
      </c>
      <c r="E18" s="4">
        <v>0</v>
      </c>
      <c r="F18" s="4">
        <v>735337.59000000008</v>
      </c>
      <c r="G18" s="4">
        <v>706076.29999999993</v>
      </c>
      <c r="H18" s="4">
        <f t="shared" si="2"/>
        <v>-918672.98</v>
      </c>
      <c r="I18" s="4">
        <f t="shared" si="3"/>
        <v>35822555.169999994</v>
      </c>
    </row>
    <row r="19" spans="2:9" x14ac:dyDescent="0.2">
      <c r="B19" s="16" t="s">
        <v>50</v>
      </c>
      <c r="C19" s="4">
        <v>9609267.4699999988</v>
      </c>
      <c r="D19" s="4">
        <v>27400</v>
      </c>
      <c r="E19" s="4">
        <v>-1883000</v>
      </c>
      <c r="F19" s="4">
        <v>5335247.3600000003</v>
      </c>
      <c r="G19" s="4">
        <v>55000</v>
      </c>
      <c r="H19" s="4">
        <f t="shared" si="2"/>
        <v>7190647.3600000003</v>
      </c>
      <c r="I19" s="4">
        <f t="shared" si="3"/>
        <v>16799914.829999998</v>
      </c>
    </row>
    <row r="20" spans="2:9" x14ac:dyDescent="0.2">
      <c r="B20" s="16" t="s">
        <v>51</v>
      </c>
      <c r="C20" s="4">
        <v>2700000</v>
      </c>
      <c r="D20" s="4">
        <v>1957887.05</v>
      </c>
      <c r="E20" s="4">
        <v>0</v>
      </c>
      <c r="F20" s="4">
        <v>0</v>
      </c>
      <c r="G20" s="4">
        <v>4286151.6100000003</v>
      </c>
      <c r="H20" s="4">
        <f t="shared" si="2"/>
        <v>-2328264.5600000005</v>
      </c>
      <c r="I20" s="4">
        <f t="shared" si="3"/>
        <v>371735.43999999948</v>
      </c>
    </row>
    <row r="21" spans="2:9" x14ac:dyDescent="0.2">
      <c r="B21" s="16" t="s">
        <v>52</v>
      </c>
      <c r="C21" s="4">
        <v>0</v>
      </c>
      <c r="D21" s="4">
        <v>1550000</v>
      </c>
      <c r="E21" s="4">
        <v>0</v>
      </c>
      <c r="F21" s="4">
        <v>0</v>
      </c>
      <c r="G21" s="4">
        <v>35000</v>
      </c>
      <c r="H21" s="4">
        <f t="shared" si="2"/>
        <v>1515000</v>
      </c>
      <c r="I21" s="4">
        <f t="shared" si="3"/>
        <v>1515000</v>
      </c>
    </row>
    <row r="22" spans="2:9" x14ac:dyDescent="0.2">
      <c r="B22" s="17" t="s">
        <v>53</v>
      </c>
      <c r="C22" s="3">
        <f>SUM(C23:C31)</f>
        <v>49843934.950000003</v>
      </c>
      <c r="D22" s="3">
        <f t="shared" ref="D22:K22" si="4">SUM(D23:D31)</f>
        <v>1631899.6800000002</v>
      </c>
      <c r="E22" s="3">
        <f t="shared" si="4"/>
        <v>-3188083.16</v>
      </c>
      <c r="F22" s="3">
        <f t="shared" si="4"/>
        <v>5829867.6900000004</v>
      </c>
      <c r="G22" s="3">
        <f t="shared" si="4"/>
        <v>5372879.0099999998</v>
      </c>
      <c r="H22" s="3">
        <f t="shared" si="4"/>
        <v>5276971.5199999996</v>
      </c>
      <c r="I22" s="3">
        <f t="shared" si="4"/>
        <v>55120906.469999999</v>
      </c>
    </row>
    <row r="23" spans="2:9" x14ac:dyDescent="0.2">
      <c r="B23" s="16" t="s">
        <v>54</v>
      </c>
      <c r="C23" s="4">
        <v>2390400</v>
      </c>
      <c r="D23" s="4">
        <v>576350</v>
      </c>
      <c r="E23" s="4">
        <v>-900</v>
      </c>
      <c r="F23" s="4">
        <v>27842.559999999998</v>
      </c>
      <c r="G23" s="4">
        <v>400341.32</v>
      </c>
      <c r="H23" s="4">
        <f t="shared" ref="H23:H31" si="5">D23+F23-E23-G23</f>
        <v>204751.24000000005</v>
      </c>
      <c r="I23" s="4">
        <f t="shared" ref="I23:I31" si="6">C23+H23</f>
        <v>2595151.2400000002</v>
      </c>
    </row>
    <row r="24" spans="2:9" x14ac:dyDescent="0.2">
      <c r="B24" s="16" t="s">
        <v>55</v>
      </c>
      <c r="C24" s="4">
        <v>1479000</v>
      </c>
      <c r="D24" s="4">
        <v>830000</v>
      </c>
      <c r="E24" s="4">
        <v>-27000</v>
      </c>
      <c r="F24" s="4">
        <v>181788</v>
      </c>
      <c r="G24" s="4">
        <v>84525.95</v>
      </c>
      <c r="H24" s="4">
        <f t="shared" si="5"/>
        <v>954262.05</v>
      </c>
      <c r="I24" s="4">
        <f t="shared" si="6"/>
        <v>2433262.0499999998</v>
      </c>
    </row>
    <row r="25" spans="2:9" x14ac:dyDescent="0.2">
      <c r="B25" s="16" t="s">
        <v>56</v>
      </c>
      <c r="C25" s="4">
        <v>555000</v>
      </c>
      <c r="D25" s="4">
        <v>-55000</v>
      </c>
      <c r="E25" s="4">
        <v>0</v>
      </c>
      <c r="F25" s="4">
        <v>6750</v>
      </c>
      <c r="G25" s="4">
        <v>165463</v>
      </c>
      <c r="H25" s="4">
        <f t="shared" si="5"/>
        <v>-213713</v>
      </c>
      <c r="I25" s="4">
        <f t="shared" si="6"/>
        <v>341287</v>
      </c>
    </row>
    <row r="26" spans="2:9" x14ac:dyDescent="0.2">
      <c r="B26" s="16" t="s">
        <v>57</v>
      </c>
      <c r="C26" s="4">
        <v>25192710</v>
      </c>
      <c r="D26" s="4">
        <v>-1733000</v>
      </c>
      <c r="E26" s="4">
        <v>-185000</v>
      </c>
      <c r="F26" s="4">
        <v>606303.47000000009</v>
      </c>
      <c r="G26" s="4">
        <v>2324356.92</v>
      </c>
      <c r="H26" s="4">
        <f t="shared" si="5"/>
        <v>-3266053.4499999997</v>
      </c>
      <c r="I26" s="4">
        <f t="shared" si="6"/>
        <v>21926656.550000001</v>
      </c>
    </row>
    <row r="27" spans="2:9" x14ac:dyDescent="0.2">
      <c r="B27" s="16" t="s">
        <v>58</v>
      </c>
      <c r="C27" s="4">
        <v>1437204.63</v>
      </c>
      <c r="D27" s="4">
        <v>-261300</v>
      </c>
      <c r="E27" s="4">
        <v>-40000</v>
      </c>
      <c r="F27" s="4">
        <v>202500</v>
      </c>
      <c r="G27" s="4">
        <v>169570.2</v>
      </c>
      <c r="H27" s="4">
        <f t="shared" si="5"/>
        <v>-188370.2</v>
      </c>
      <c r="I27" s="4">
        <f t="shared" si="6"/>
        <v>1248834.43</v>
      </c>
    </row>
    <row r="28" spans="2:9" x14ac:dyDescent="0.2">
      <c r="B28" s="16" t="s">
        <v>59</v>
      </c>
      <c r="C28" s="4">
        <v>15327950.32</v>
      </c>
      <c r="D28" s="4">
        <v>1846049.6800000002</v>
      </c>
      <c r="E28" s="4">
        <v>-2930383.16</v>
      </c>
      <c r="F28" s="4">
        <v>4680651.66</v>
      </c>
      <c r="G28" s="4">
        <v>1337964.3799999999</v>
      </c>
      <c r="H28" s="4">
        <f t="shared" si="5"/>
        <v>8119120.1200000001</v>
      </c>
      <c r="I28" s="4">
        <f t="shared" si="6"/>
        <v>23447070.440000001</v>
      </c>
    </row>
    <row r="29" spans="2:9" x14ac:dyDescent="0.2">
      <c r="B29" s="16" t="s">
        <v>60</v>
      </c>
      <c r="C29" s="4">
        <v>2571000</v>
      </c>
      <c r="D29" s="4">
        <v>445000</v>
      </c>
      <c r="E29" s="4">
        <v>0</v>
      </c>
      <c r="F29" s="4">
        <v>98032</v>
      </c>
      <c r="G29" s="4">
        <v>487537.24</v>
      </c>
      <c r="H29" s="4">
        <f t="shared" si="5"/>
        <v>55494.760000000009</v>
      </c>
      <c r="I29" s="4">
        <f t="shared" si="6"/>
        <v>2626494.7599999998</v>
      </c>
    </row>
    <row r="30" spans="2:9" x14ac:dyDescent="0.2">
      <c r="B30" s="16" t="s">
        <v>61</v>
      </c>
      <c r="C30" s="4">
        <v>150000</v>
      </c>
      <c r="D30" s="4">
        <v>50000</v>
      </c>
      <c r="E30" s="4">
        <v>0</v>
      </c>
      <c r="F30" s="4">
        <v>0</v>
      </c>
      <c r="G30" s="4">
        <v>69498</v>
      </c>
      <c r="H30" s="4">
        <f t="shared" si="5"/>
        <v>-19498</v>
      </c>
      <c r="I30" s="4">
        <f t="shared" si="6"/>
        <v>130502</v>
      </c>
    </row>
    <row r="31" spans="2:9" x14ac:dyDescent="0.2">
      <c r="B31" s="16" t="s">
        <v>62</v>
      </c>
      <c r="C31" s="4">
        <v>740670</v>
      </c>
      <c r="D31" s="4">
        <v>-66200</v>
      </c>
      <c r="E31" s="4">
        <v>-4800</v>
      </c>
      <c r="F31" s="4">
        <v>26000</v>
      </c>
      <c r="G31" s="4">
        <v>333622</v>
      </c>
      <c r="H31" s="4">
        <f t="shared" si="5"/>
        <v>-369022</v>
      </c>
      <c r="I31" s="4">
        <f t="shared" si="6"/>
        <v>371648</v>
      </c>
    </row>
    <row r="32" spans="2:9" x14ac:dyDescent="0.2">
      <c r="B32" s="17" t="s">
        <v>63</v>
      </c>
      <c r="C32" s="3">
        <f>SUM(C33:C41)</f>
        <v>34802998.590000004</v>
      </c>
      <c r="D32" s="3">
        <f t="shared" ref="D32:K32" si="7">SUM(D33:D41)</f>
        <v>12960161.6</v>
      </c>
      <c r="E32" s="3">
        <f t="shared" si="7"/>
        <v>-23708620.25</v>
      </c>
      <c r="F32" s="3">
        <f t="shared" si="7"/>
        <v>6984653.7699999996</v>
      </c>
      <c r="G32" s="3">
        <f t="shared" si="7"/>
        <v>8065490.04</v>
      </c>
      <c r="H32" s="3">
        <f t="shared" si="7"/>
        <v>35587945.579999998</v>
      </c>
      <c r="I32" s="3">
        <f t="shared" si="7"/>
        <v>70390944.170000002</v>
      </c>
    </row>
    <row r="33" spans="2:9" x14ac:dyDescent="0.2">
      <c r="B33" s="16" t="s">
        <v>64</v>
      </c>
      <c r="C33" s="4">
        <v>3023666.67</v>
      </c>
      <c r="D33" s="4">
        <v>4833333.33</v>
      </c>
      <c r="E33" s="4">
        <v>-5941875.1100000003</v>
      </c>
      <c r="F33" s="4">
        <v>8000</v>
      </c>
      <c r="G33" s="4">
        <v>1050476.04</v>
      </c>
      <c r="H33" s="4">
        <f t="shared" ref="H33:H41" si="8">D33+F33-E33-G33</f>
        <v>9732732.4000000022</v>
      </c>
      <c r="I33" s="4">
        <f t="shared" ref="I33:I41" si="9">C33+H33</f>
        <v>12756399.070000002</v>
      </c>
    </row>
    <row r="34" spans="2:9" x14ac:dyDescent="0.2">
      <c r="B34" s="16" t="s">
        <v>65</v>
      </c>
      <c r="C34" s="4">
        <v>10102032.109999999</v>
      </c>
      <c r="D34" s="4">
        <v>1652500</v>
      </c>
      <c r="E34" s="4">
        <v>-1052000</v>
      </c>
      <c r="F34" s="4">
        <v>2738844.13</v>
      </c>
      <c r="G34" s="4">
        <v>1955500</v>
      </c>
      <c r="H34" s="4">
        <f t="shared" si="8"/>
        <v>3487844.13</v>
      </c>
      <c r="I34" s="4">
        <f t="shared" si="9"/>
        <v>13589876.239999998</v>
      </c>
    </row>
    <row r="35" spans="2:9" x14ac:dyDescent="0.2">
      <c r="B35" s="16" t="s">
        <v>66</v>
      </c>
      <c r="C35" s="4">
        <v>2045000</v>
      </c>
      <c r="D35" s="4">
        <v>-50000</v>
      </c>
      <c r="E35" s="4">
        <v>-782760</v>
      </c>
      <c r="F35" s="4">
        <v>229000</v>
      </c>
      <c r="G35" s="4">
        <v>287950</v>
      </c>
      <c r="H35" s="4">
        <f t="shared" si="8"/>
        <v>673810</v>
      </c>
      <c r="I35" s="4">
        <f t="shared" si="9"/>
        <v>2718810</v>
      </c>
    </row>
    <row r="36" spans="2:9" x14ac:dyDescent="0.2">
      <c r="B36" s="16" t="s">
        <v>67</v>
      </c>
      <c r="C36" s="4">
        <v>1925000</v>
      </c>
      <c r="D36" s="4">
        <v>315000</v>
      </c>
      <c r="E36" s="4">
        <v>0</v>
      </c>
      <c r="F36" s="4">
        <v>0</v>
      </c>
      <c r="G36" s="4">
        <v>10000</v>
      </c>
      <c r="H36" s="4">
        <f t="shared" si="8"/>
        <v>305000</v>
      </c>
      <c r="I36" s="4">
        <f t="shared" si="9"/>
        <v>2230000</v>
      </c>
    </row>
    <row r="37" spans="2:9" x14ac:dyDescent="0.2">
      <c r="B37" s="16" t="s">
        <v>68</v>
      </c>
      <c r="C37" s="4">
        <v>8533400</v>
      </c>
      <c r="D37" s="4">
        <v>1104500</v>
      </c>
      <c r="E37" s="4">
        <v>-164250</v>
      </c>
      <c r="F37" s="4">
        <v>851909.89</v>
      </c>
      <c r="G37" s="4">
        <v>1131909.6500000001</v>
      </c>
      <c r="H37" s="4">
        <f t="shared" si="8"/>
        <v>988750.24</v>
      </c>
      <c r="I37" s="4">
        <f t="shared" si="9"/>
        <v>9522150.2400000002</v>
      </c>
    </row>
    <row r="38" spans="2:9" x14ac:dyDescent="0.2">
      <c r="B38" s="16" t="s">
        <v>69</v>
      </c>
      <c r="C38" s="4">
        <v>564000</v>
      </c>
      <c r="D38" s="4">
        <v>2280000</v>
      </c>
      <c r="E38" s="4">
        <v>0</v>
      </c>
      <c r="F38" s="4">
        <v>29673.599999999999</v>
      </c>
      <c r="G38" s="4">
        <v>135500</v>
      </c>
      <c r="H38" s="4">
        <f t="shared" si="8"/>
        <v>2174173.6</v>
      </c>
      <c r="I38" s="4">
        <f t="shared" si="9"/>
        <v>2738173.6</v>
      </c>
    </row>
    <row r="39" spans="2:9" x14ac:dyDescent="0.2">
      <c r="B39" s="16" t="s">
        <v>70</v>
      </c>
      <c r="C39" s="4">
        <v>527000</v>
      </c>
      <c r="D39" s="4">
        <v>550000</v>
      </c>
      <c r="E39" s="4">
        <v>0</v>
      </c>
      <c r="F39" s="4">
        <v>58250</v>
      </c>
      <c r="G39" s="4">
        <v>167600</v>
      </c>
      <c r="H39" s="4">
        <f t="shared" si="8"/>
        <v>440650</v>
      </c>
      <c r="I39" s="4">
        <f t="shared" si="9"/>
        <v>967650</v>
      </c>
    </row>
    <row r="40" spans="2:9" x14ac:dyDescent="0.2">
      <c r="B40" s="16" t="s">
        <v>71</v>
      </c>
      <c r="C40" s="4">
        <v>1525789.6600000001</v>
      </c>
      <c r="D40" s="4">
        <v>1309750</v>
      </c>
      <c r="E40" s="4">
        <v>-15509000</v>
      </c>
      <c r="F40" s="4">
        <v>2924721.26</v>
      </c>
      <c r="G40" s="4">
        <v>2332128.21</v>
      </c>
      <c r="H40" s="4">
        <f t="shared" si="8"/>
        <v>17411343.049999997</v>
      </c>
      <c r="I40" s="4">
        <f t="shared" si="9"/>
        <v>18937132.709999997</v>
      </c>
    </row>
    <row r="41" spans="2:9" x14ac:dyDescent="0.2">
      <c r="B41" s="16" t="s">
        <v>72</v>
      </c>
      <c r="C41" s="4">
        <v>6557110.1499999994</v>
      </c>
      <c r="D41" s="4">
        <v>965078.2699999999</v>
      </c>
      <c r="E41" s="4">
        <v>-258735.14</v>
      </c>
      <c r="F41" s="4">
        <v>144254.88999999998</v>
      </c>
      <c r="G41" s="4">
        <v>994426.13999999978</v>
      </c>
      <c r="H41" s="4">
        <f t="shared" si="8"/>
        <v>373642.16000000003</v>
      </c>
      <c r="I41" s="4">
        <f t="shared" si="9"/>
        <v>6930752.3099999996</v>
      </c>
    </row>
    <row r="42" spans="2:9" x14ac:dyDescent="0.2">
      <c r="B42" s="17" t="s">
        <v>73</v>
      </c>
      <c r="C42" s="3">
        <f>SUM(C43:C51)</f>
        <v>21745250</v>
      </c>
      <c r="D42" s="3">
        <f t="shared" ref="D42:K42" si="10">SUM(D43:D51)</f>
        <v>3125666.33</v>
      </c>
      <c r="E42" s="3">
        <f t="shared" si="10"/>
        <v>-4406406.07</v>
      </c>
      <c r="F42" s="3">
        <f t="shared" si="10"/>
        <v>2053414.73</v>
      </c>
      <c r="G42" s="3">
        <f t="shared" si="10"/>
        <v>1869894.22</v>
      </c>
      <c r="H42" s="3">
        <f t="shared" si="10"/>
        <v>7715592.9100000011</v>
      </c>
      <c r="I42" s="3">
        <f t="shared" si="10"/>
        <v>29460842.91</v>
      </c>
    </row>
    <row r="43" spans="2:9" x14ac:dyDescent="0.2">
      <c r="B43" s="16" t="s">
        <v>74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51" si="11">D43+F43-E43-G43</f>
        <v>0</v>
      </c>
      <c r="I43" s="4">
        <f t="shared" ref="I43:I51" si="12">C43+H43</f>
        <v>0</v>
      </c>
    </row>
    <row r="44" spans="2:9" x14ac:dyDescent="0.2">
      <c r="B44" s="16" t="s">
        <v>75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11"/>
        <v>0</v>
      </c>
      <c r="I44" s="4">
        <f t="shared" si="12"/>
        <v>0</v>
      </c>
    </row>
    <row r="45" spans="2:9" x14ac:dyDescent="0.2">
      <c r="B45" s="16" t="s">
        <v>76</v>
      </c>
      <c r="C45" s="4">
        <v>0</v>
      </c>
      <c r="D45" s="4">
        <v>0</v>
      </c>
      <c r="E45" s="4">
        <v>-1000000</v>
      </c>
      <c r="F45" s="4">
        <v>10000</v>
      </c>
      <c r="G45" s="4">
        <v>0</v>
      </c>
      <c r="H45" s="4">
        <f t="shared" si="11"/>
        <v>1010000</v>
      </c>
      <c r="I45" s="4">
        <f t="shared" si="12"/>
        <v>1010000</v>
      </c>
    </row>
    <row r="46" spans="2:9" x14ac:dyDescent="0.2">
      <c r="B46" s="16" t="s">
        <v>77</v>
      </c>
      <c r="C46" s="4">
        <v>21745250</v>
      </c>
      <c r="D46" s="4">
        <v>3125666.33</v>
      </c>
      <c r="E46" s="4">
        <v>-3406406.0700000003</v>
      </c>
      <c r="F46" s="4">
        <v>2043414.73</v>
      </c>
      <c r="G46" s="4">
        <v>1869894.22</v>
      </c>
      <c r="H46" s="4">
        <f t="shared" si="11"/>
        <v>6705592.9100000011</v>
      </c>
      <c r="I46" s="4">
        <f t="shared" si="12"/>
        <v>28450842.91</v>
      </c>
    </row>
    <row r="47" spans="2:9" x14ac:dyDescent="0.2">
      <c r="B47" s="16" t="s">
        <v>78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0</v>
      </c>
    </row>
    <row r="48" spans="2:9" x14ac:dyDescent="0.2">
      <c r="B48" s="16" t="s">
        <v>79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9" x14ac:dyDescent="0.2">
      <c r="B49" s="16" t="s">
        <v>80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9" x14ac:dyDescent="0.2">
      <c r="B50" s="16" t="s">
        <v>81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</row>
    <row r="51" spans="2:9" x14ac:dyDescent="0.2">
      <c r="B51" s="16" t="s">
        <v>82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9" x14ac:dyDescent="0.2">
      <c r="B52" s="17" t="s">
        <v>83</v>
      </c>
      <c r="C52" s="3">
        <f>SUM(C53:C61)</f>
        <v>3375164</v>
      </c>
      <c r="D52" s="3">
        <f t="shared" ref="D52:K52" si="13">SUM(D53:D61)</f>
        <v>280000</v>
      </c>
      <c r="E52" s="3">
        <f t="shared" si="13"/>
        <v>-731596.4</v>
      </c>
      <c r="F52" s="3">
        <f t="shared" si="13"/>
        <v>538214.74</v>
      </c>
      <c r="G52" s="3">
        <f t="shared" si="13"/>
        <v>1316220.02</v>
      </c>
      <c r="H52" s="3">
        <f t="shared" si="13"/>
        <v>233591.12</v>
      </c>
      <c r="I52" s="3">
        <f t="shared" si="13"/>
        <v>3608755.12</v>
      </c>
    </row>
    <row r="53" spans="2:9" x14ac:dyDescent="0.2">
      <c r="B53" s="16" t="s">
        <v>84</v>
      </c>
      <c r="C53" s="4">
        <v>661000</v>
      </c>
      <c r="D53" s="4">
        <v>78000</v>
      </c>
      <c r="E53" s="4">
        <v>-140000</v>
      </c>
      <c r="F53" s="4">
        <v>92000</v>
      </c>
      <c r="G53" s="4">
        <v>270482.02</v>
      </c>
      <c r="H53" s="4">
        <f t="shared" ref="H53:H61" si="14">D53+F53-E53-G53</f>
        <v>39517.979999999981</v>
      </c>
      <c r="I53" s="4">
        <f t="shared" ref="I53:I61" si="15">C53+H53</f>
        <v>700517.98</v>
      </c>
    </row>
    <row r="54" spans="2:9" x14ac:dyDescent="0.2">
      <c r="B54" s="16" t="s">
        <v>85</v>
      </c>
      <c r="C54" s="4">
        <v>176000</v>
      </c>
      <c r="D54" s="4">
        <v>25000</v>
      </c>
      <c r="E54" s="4">
        <v>-1379</v>
      </c>
      <c r="F54" s="4">
        <v>30000</v>
      </c>
      <c r="G54" s="4">
        <v>170250</v>
      </c>
      <c r="H54" s="4">
        <f t="shared" si="14"/>
        <v>-113871</v>
      </c>
      <c r="I54" s="4">
        <f t="shared" si="15"/>
        <v>62129</v>
      </c>
    </row>
    <row r="55" spans="2:9" x14ac:dyDescent="0.2">
      <c r="B55" s="16" t="s">
        <v>86</v>
      </c>
      <c r="C55" s="4">
        <v>35000</v>
      </c>
      <c r="D55" s="4">
        <v>0</v>
      </c>
      <c r="E55" s="4">
        <v>-10000</v>
      </c>
      <c r="F55" s="4">
        <v>15000</v>
      </c>
      <c r="G55" s="4">
        <v>0</v>
      </c>
      <c r="H55" s="4">
        <f t="shared" si="14"/>
        <v>25000</v>
      </c>
      <c r="I55" s="4">
        <f t="shared" si="15"/>
        <v>60000</v>
      </c>
    </row>
    <row r="56" spans="2:9" x14ac:dyDescent="0.2">
      <c r="B56" s="16" t="s">
        <v>87</v>
      </c>
      <c r="C56" s="4">
        <v>25414</v>
      </c>
      <c r="D56" s="4">
        <v>56000</v>
      </c>
      <c r="E56" s="4">
        <v>0</v>
      </c>
      <c r="F56" s="4">
        <v>0</v>
      </c>
      <c r="G56" s="4">
        <v>6414</v>
      </c>
      <c r="H56" s="4">
        <f t="shared" si="14"/>
        <v>49586</v>
      </c>
      <c r="I56" s="4">
        <f t="shared" si="15"/>
        <v>75000</v>
      </c>
    </row>
    <row r="57" spans="2:9" x14ac:dyDescent="0.2">
      <c r="B57" s="16" t="s">
        <v>88</v>
      </c>
      <c r="C57" s="4">
        <v>25000</v>
      </c>
      <c r="D57" s="4">
        <v>0</v>
      </c>
      <c r="E57" s="4">
        <v>0</v>
      </c>
      <c r="F57" s="4">
        <v>0</v>
      </c>
      <c r="G57" s="4">
        <v>20000</v>
      </c>
      <c r="H57" s="4">
        <f t="shared" si="14"/>
        <v>-20000</v>
      </c>
      <c r="I57" s="4">
        <f t="shared" si="15"/>
        <v>5000</v>
      </c>
    </row>
    <row r="58" spans="2:9" x14ac:dyDescent="0.2">
      <c r="B58" s="16" t="s">
        <v>89</v>
      </c>
      <c r="C58" s="4">
        <v>2119750</v>
      </c>
      <c r="D58" s="4">
        <v>-79000</v>
      </c>
      <c r="E58" s="4">
        <v>0</v>
      </c>
      <c r="F58" s="4">
        <v>150000</v>
      </c>
      <c r="G58" s="4">
        <v>202255</v>
      </c>
      <c r="H58" s="4">
        <f t="shared" si="14"/>
        <v>-131255</v>
      </c>
      <c r="I58" s="4">
        <f t="shared" si="15"/>
        <v>1988495</v>
      </c>
    </row>
    <row r="59" spans="2:9" x14ac:dyDescent="0.2">
      <c r="B59" s="16" t="s">
        <v>90</v>
      </c>
      <c r="C59" s="4">
        <v>180000</v>
      </c>
      <c r="D59" s="4">
        <v>-120000</v>
      </c>
      <c r="E59" s="4">
        <v>0</v>
      </c>
      <c r="F59" s="4">
        <v>0</v>
      </c>
      <c r="G59" s="4">
        <v>20000</v>
      </c>
      <c r="H59" s="4">
        <f t="shared" si="14"/>
        <v>-140000</v>
      </c>
      <c r="I59" s="4">
        <f t="shared" si="15"/>
        <v>40000</v>
      </c>
    </row>
    <row r="60" spans="2:9" x14ac:dyDescent="0.2">
      <c r="B60" s="16" t="s">
        <v>91</v>
      </c>
      <c r="C60" s="4">
        <v>0</v>
      </c>
      <c r="D60" s="4">
        <v>0</v>
      </c>
      <c r="E60" s="4">
        <v>-580217.4</v>
      </c>
      <c r="F60" s="4">
        <v>0</v>
      </c>
      <c r="G60" s="4">
        <v>0</v>
      </c>
      <c r="H60" s="4">
        <f t="shared" si="14"/>
        <v>580217.4</v>
      </c>
      <c r="I60" s="4">
        <f t="shared" si="15"/>
        <v>580217.4</v>
      </c>
    </row>
    <row r="61" spans="2:9" x14ac:dyDescent="0.2">
      <c r="B61" s="16" t="s">
        <v>92</v>
      </c>
      <c r="C61" s="4">
        <v>153000</v>
      </c>
      <c r="D61" s="4">
        <v>320000</v>
      </c>
      <c r="E61" s="4">
        <v>0</v>
      </c>
      <c r="F61" s="4">
        <v>251214.74</v>
      </c>
      <c r="G61" s="4">
        <v>626819</v>
      </c>
      <c r="H61" s="4">
        <f t="shared" si="14"/>
        <v>-55604.260000000009</v>
      </c>
      <c r="I61" s="4">
        <f t="shared" si="15"/>
        <v>97395.739999999991</v>
      </c>
    </row>
    <row r="62" spans="2:9" x14ac:dyDescent="0.2">
      <c r="B62" s="17" t="s">
        <v>93</v>
      </c>
      <c r="C62" s="3">
        <f>SUM(C63:C65)</f>
        <v>74824220</v>
      </c>
      <c r="D62" s="3">
        <f t="shared" ref="D62:K62" si="16">SUM(D63:D65)</f>
        <v>-12471788.960000001</v>
      </c>
      <c r="E62" s="3">
        <f t="shared" si="16"/>
        <v>-31477089.129999999</v>
      </c>
      <c r="F62" s="3">
        <f t="shared" si="16"/>
        <v>7917043.6400000006</v>
      </c>
      <c r="G62" s="3">
        <f t="shared" si="16"/>
        <v>20203328.930000003</v>
      </c>
      <c r="H62" s="3">
        <f t="shared" si="16"/>
        <v>6719014.8799999952</v>
      </c>
      <c r="I62" s="3">
        <f t="shared" si="16"/>
        <v>81543234.88000001</v>
      </c>
    </row>
    <row r="63" spans="2:9" x14ac:dyDescent="0.2">
      <c r="B63" s="16" t="s">
        <v>94</v>
      </c>
      <c r="C63" s="4">
        <v>70228420</v>
      </c>
      <c r="D63" s="4">
        <v>-11461788.960000001</v>
      </c>
      <c r="E63" s="4">
        <v>-31004164.129999999</v>
      </c>
      <c r="F63" s="4">
        <v>7659043.6400000006</v>
      </c>
      <c r="G63" s="4">
        <v>19424742.950000003</v>
      </c>
      <c r="H63" s="4">
        <f t="shared" ref="H63:H65" si="17">D63+F63-E63-G63</f>
        <v>7776675.8599999957</v>
      </c>
      <c r="I63" s="4">
        <f t="shared" ref="I63:I65" si="18">C63+H63</f>
        <v>78005095.859999999</v>
      </c>
    </row>
    <row r="64" spans="2:9" x14ac:dyDescent="0.2">
      <c r="B64" s="16" t="s">
        <v>95</v>
      </c>
      <c r="C64" s="4">
        <v>1870000</v>
      </c>
      <c r="D64" s="4">
        <v>50000</v>
      </c>
      <c r="E64" s="4">
        <v>-350000</v>
      </c>
      <c r="F64" s="4">
        <v>128000</v>
      </c>
      <c r="G64" s="4">
        <v>455188.16000000003</v>
      </c>
      <c r="H64" s="4">
        <f t="shared" si="17"/>
        <v>72811.839999999967</v>
      </c>
      <c r="I64" s="4">
        <f t="shared" si="18"/>
        <v>1942811.8399999999</v>
      </c>
    </row>
    <row r="65" spans="2:9" x14ac:dyDescent="0.2">
      <c r="B65" s="16" t="s">
        <v>96</v>
      </c>
      <c r="C65" s="4">
        <v>2725800</v>
      </c>
      <c r="D65" s="4">
        <v>-1060000</v>
      </c>
      <c r="E65" s="4">
        <v>-122925</v>
      </c>
      <c r="F65" s="4">
        <v>130000</v>
      </c>
      <c r="G65" s="4">
        <v>323397.81999999995</v>
      </c>
      <c r="H65" s="4">
        <f t="shared" si="17"/>
        <v>-1130472.8199999998</v>
      </c>
      <c r="I65" s="4">
        <f t="shared" si="18"/>
        <v>1595327.1800000002</v>
      </c>
    </row>
    <row r="66" spans="2:9" x14ac:dyDescent="0.2">
      <c r="B66" s="17" t="s">
        <v>97</v>
      </c>
      <c r="C66" s="3">
        <f>SUM(C67:C73)</f>
        <v>650000</v>
      </c>
      <c r="D66" s="3">
        <f t="shared" ref="D66:K66" si="19">SUM(D67:D73)</f>
        <v>0</v>
      </c>
      <c r="E66" s="3">
        <f t="shared" si="19"/>
        <v>0</v>
      </c>
      <c r="F66" s="3">
        <f t="shared" si="19"/>
        <v>0</v>
      </c>
      <c r="G66" s="3">
        <f t="shared" si="19"/>
        <v>650000</v>
      </c>
      <c r="H66" s="3">
        <f t="shared" si="19"/>
        <v>-650000</v>
      </c>
      <c r="I66" s="3">
        <f t="shared" si="19"/>
        <v>0</v>
      </c>
    </row>
    <row r="67" spans="2:9" x14ac:dyDescent="0.2">
      <c r="B67" s="16" t="s">
        <v>98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20">D67+F67-E67-G67</f>
        <v>0</v>
      </c>
      <c r="I67" s="4">
        <f t="shared" ref="I67:I73" si="21">C67+H67</f>
        <v>0</v>
      </c>
    </row>
    <row r="68" spans="2:9" x14ac:dyDescent="0.2">
      <c r="B68" s="16" t="s">
        <v>99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20"/>
        <v>0</v>
      </c>
      <c r="I68" s="4">
        <f t="shared" si="21"/>
        <v>0</v>
      </c>
    </row>
    <row r="69" spans="2:9" x14ac:dyDescent="0.2">
      <c r="B69" s="16" t="s">
        <v>100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20"/>
        <v>0</v>
      </c>
      <c r="I69" s="4">
        <f t="shared" si="21"/>
        <v>0</v>
      </c>
    </row>
    <row r="70" spans="2:9" x14ac:dyDescent="0.2">
      <c r="B70" s="16" t="s">
        <v>101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20"/>
        <v>0</v>
      </c>
      <c r="I70" s="4">
        <f t="shared" si="21"/>
        <v>0</v>
      </c>
    </row>
    <row r="71" spans="2:9" x14ac:dyDescent="0.2">
      <c r="B71" s="16" t="s">
        <v>102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20"/>
        <v>0</v>
      </c>
      <c r="I71" s="4">
        <f t="shared" si="21"/>
        <v>0</v>
      </c>
    </row>
    <row r="72" spans="2:9" x14ac:dyDescent="0.2">
      <c r="B72" s="16" t="s">
        <v>103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20"/>
        <v>0</v>
      </c>
      <c r="I72" s="4">
        <f t="shared" si="21"/>
        <v>0</v>
      </c>
    </row>
    <row r="73" spans="2:9" x14ac:dyDescent="0.2">
      <c r="B73" s="16" t="s">
        <v>104</v>
      </c>
      <c r="C73" s="4">
        <v>650000</v>
      </c>
      <c r="D73" s="4">
        <v>0</v>
      </c>
      <c r="E73" s="4">
        <v>0</v>
      </c>
      <c r="F73" s="4">
        <v>0</v>
      </c>
      <c r="G73" s="4">
        <v>650000</v>
      </c>
      <c r="H73" s="4">
        <f t="shared" si="20"/>
        <v>-650000</v>
      </c>
      <c r="I73" s="4">
        <f t="shared" si="21"/>
        <v>0</v>
      </c>
    </row>
    <row r="74" spans="2:9" x14ac:dyDescent="0.2">
      <c r="B74" s="17" t="s">
        <v>105</v>
      </c>
      <c r="C74" s="3">
        <f>SUM(C75:C77)</f>
        <v>15000</v>
      </c>
      <c r="D74" s="3">
        <f t="shared" ref="D74:K74" si="22">SUM(D75:D77)</f>
        <v>651191.79</v>
      </c>
      <c r="E74" s="3">
        <f t="shared" si="22"/>
        <v>-850000</v>
      </c>
      <c r="F74" s="3">
        <f t="shared" si="22"/>
        <v>25000</v>
      </c>
      <c r="G74" s="3">
        <f t="shared" si="22"/>
        <v>15000</v>
      </c>
      <c r="H74" s="3">
        <f t="shared" si="22"/>
        <v>1511191.79</v>
      </c>
      <c r="I74" s="3">
        <f t="shared" si="22"/>
        <v>1526191.79</v>
      </c>
    </row>
    <row r="75" spans="2:9" x14ac:dyDescent="0.2">
      <c r="B75" s="16" t="s">
        <v>106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ref="H75:H77" si="23">D75+F75-E75-G75</f>
        <v>0</v>
      </c>
      <c r="I75" s="4">
        <f t="shared" ref="I75:I77" si="24">C75+H75</f>
        <v>0</v>
      </c>
    </row>
    <row r="76" spans="2:9" x14ac:dyDescent="0.2">
      <c r="B76" s="16" t="s">
        <v>107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23"/>
        <v>0</v>
      </c>
      <c r="I76" s="4">
        <f t="shared" si="24"/>
        <v>0</v>
      </c>
    </row>
    <row r="77" spans="2:9" x14ac:dyDescent="0.2">
      <c r="B77" s="16" t="s">
        <v>108</v>
      </c>
      <c r="C77" s="4">
        <v>15000</v>
      </c>
      <c r="D77" s="4">
        <v>651191.79</v>
      </c>
      <c r="E77" s="4">
        <v>-850000</v>
      </c>
      <c r="F77" s="4">
        <v>25000</v>
      </c>
      <c r="G77" s="4">
        <v>15000</v>
      </c>
      <c r="H77" s="4">
        <f t="shared" si="23"/>
        <v>1511191.79</v>
      </c>
      <c r="I77" s="4">
        <f t="shared" si="24"/>
        <v>1526191.79</v>
      </c>
    </row>
    <row r="78" spans="2:9" x14ac:dyDescent="0.2">
      <c r="B78" s="17" t="s">
        <v>109</v>
      </c>
      <c r="C78" s="3">
        <f>SUM(C79:C85)</f>
        <v>25000</v>
      </c>
      <c r="D78" s="3">
        <f t="shared" ref="D78:K78" si="25">SUM(D79:D85)</f>
        <v>0</v>
      </c>
      <c r="E78" s="3">
        <f t="shared" si="25"/>
        <v>0</v>
      </c>
      <c r="F78" s="3">
        <f t="shared" si="25"/>
        <v>0</v>
      </c>
      <c r="G78" s="3">
        <f t="shared" si="25"/>
        <v>25000</v>
      </c>
      <c r="H78" s="3">
        <f t="shared" si="25"/>
        <v>-25000</v>
      </c>
      <c r="I78" s="3">
        <f t="shared" si="25"/>
        <v>0</v>
      </c>
    </row>
    <row r="79" spans="2:9" x14ac:dyDescent="0.2">
      <c r="B79" s="16" t="s">
        <v>110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6">D79+F79-E79-G79</f>
        <v>0</v>
      </c>
      <c r="I79" s="4">
        <f t="shared" ref="I79:I85" si="27">C79+H79</f>
        <v>0</v>
      </c>
    </row>
    <row r="80" spans="2:9" x14ac:dyDescent="0.2">
      <c r="B80" s="16" t="s">
        <v>111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6"/>
        <v>0</v>
      </c>
      <c r="I80" s="4">
        <f t="shared" si="27"/>
        <v>0</v>
      </c>
    </row>
    <row r="81" spans="2:9" x14ac:dyDescent="0.2">
      <c r="B81" s="16" t="s">
        <v>112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6"/>
        <v>0</v>
      </c>
      <c r="I81" s="4">
        <f t="shared" si="27"/>
        <v>0</v>
      </c>
    </row>
    <row r="82" spans="2:9" x14ac:dyDescent="0.2">
      <c r="B82" s="16" t="s">
        <v>113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6"/>
        <v>0</v>
      </c>
      <c r="I82" s="4">
        <f t="shared" si="27"/>
        <v>0</v>
      </c>
    </row>
    <row r="83" spans="2:9" x14ac:dyDescent="0.2">
      <c r="B83" s="16" t="s">
        <v>114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6"/>
        <v>0</v>
      </c>
      <c r="I83" s="4">
        <f t="shared" si="27"/>
        <v>0</v>
      </c>
    </row>
    <row r="84" spans="2:9" x14ac:dyDescent="0.2">
      <c r="B84" s="16" t="s">
        <v>115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6"/>
        <v>0</v>
      </c>
      <c r="I84" s="4">
        <f t="shared" si="27"/>
        <v>0</v>
      </c>
    </row>
    <row r="85" spans="2:9" x14ac:dyDescent="0.2">
      <c r="B85" s="16" t="s">
        <v>116</v>
      </c>
      <c r="C85" s="4">
        <v>25000</v>
      </c>
      <c r="D85" s="4">
        <v>0</v>
      </c>
      <c r="E85" s="4">
        <v>0</v>
      </c>
      <c r="F85" s="4">
        <v>0</v>
      </c>
      <c r="G85" s="4">
        <v>25000</v>
      </c>
      <c r="H85" s="4">
        <f t="shared" si="26"/>
        <v>-25000</v>
      </c>
      <c r="I85" s="4">
        <f t="shared" si="27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117</v>
      </c>
      <c r="C87" s="3">
        <f>C88+C96+C106+C116+C126+C136+C140+C148+C152</f>
        <v>12700000</v>
      </c>
      <c r="D87" s="3">
        <f t="shared" ref="D87" si="28">D88+D96+D106+D116+D126+D136+D140+D148+D152</f>
        <v>15855369.59</v>
      </c>
      <c r="E87" s="3">
        <f t="shared" ref="E87" si="29">E88+E96+E106+E116+E126+E136+E140+E148+E152</f>
        <v>-64540530.499999993</v>
      </c>
      <c r="F87" s="3">
        <f t="shared" ref="F87" si="30">F88+F96+F106+F116+F126+F136+F140+F148+F152</f>
        <v>19168226.109999999</v>
      </c>
      <c r="G87" s="3">
        <f t="shared" ref="G87" si="31">G88+G96+G106+G116+G126+G136+G140+G148+G152</f>
        <v>2136348.0300000003</v>
      </c>
      <c r="H87" s="3">
        <f t="shared" ref="H87" si="32">H88+H96+H106+H116+H126+H136+H140+H148+H152</f>
        <v>97427778.170000002</v>
      </c>
      <c r="I87" s="3">
        <f t="shared" ref="I87:K87" si="33">I88+I96+I106+I116+I126+I136+I140+I148+I152</f>
        <v>110127778.17</v>
      </c>
    </row>
    <row r="88" spans="2:9" x14ac:dyDescent="0.2">
      <c r="B88" s="17" t="s">
        <v>45</v>
      </c>
      <c r="C88" s="3">
        <f>SUM(C89:C95)</f>
        <v>0</v>
      </c>
      <c r="D88" s="3">
        <f t="shared" ref="D88" si="34">SUM(D89:D95)</f>
        <v>0</v>
      </c>
      <c r="E88" s="3">
        <f t="shared" ref="E88" si="35">SUM(E89:E95)</f>
        <v>0</v>
      </c>
      <c r="F88" s="3">
        <f t="shared" ref="F88" si="36">SUM(F89:F95)</f>
        <v>0</v>
      </c>
      <c r="G88" s="3">
        <f t="shared" ref="G88" si="37">SUM(G89:G95)</f>
        <v>0</v>
      </c>
      <c r="H88" s="3">
        <f t="shared" ref="H88" si="38">SUM(H89:H95)</f>
        <v>0</v>
      </c>
      <c r="I88" s="3">
        <f t="shared" ref="I88:K88" si="39">SUM(I89:I95)</f>
        <v>0</v>
      </c>
    </row>
    <row r="89" spans="2:9" x14ac:dyDescent="0.2">
      <c r="B89" s="16" t="s">
        <v>46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D89+F89-E89-G89</f>
        <v>0</v>
      </c>
      <c r="I89" s="4">
        <f>C89+H89</f>
        <v>0</v>
      </c>
    </row>
    <row r="90" spans="2:9" x14ac:dyDescent="0.2">
      <c r="B90" s="16" t="s">
        <v>47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40">D90+F90-E90-G90</f>
        <v>0</v>
      </c>
      <c r="I90" s="4">
        <f t="shared" ref="I90:I95" si="41">C90+H90</f>
        <v>0</v>
      </c>
    </row>
    <row r="91" spans="2:9" x14ac:dyDescent="0.2">
      <c r="B91" s="16" t="s">
        <v>48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40"/>
        <v>0</v>
      </c>
      <c r="I91" s="4">
        <f t="shared" si="41"/>
        <v>0</v>
      </c>
    </row>
    <row r="92" spans="2:9" x14ac:dyDescent="0.2">
      <c r="B92" s="16" t="s">
        <v>49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40"/>
        <v>0</v>
      </c>
      <c r="I92" s="4">
        <f t="shared" si="41"/>
        <v>0</v>
      </c>
    </row>
    <row r="93" spans="2:9" x14ac:dyDescent="0.2">
      <c r="B93" s="16" t="s">
        <v>50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40"/>
        <v>0</v>
      </c>
      <c r="I93" s="4">
        <f t="shared" si="41"/>
        <v>0</v>
      </c>
    </row>
    <row r="94" spans="2:9" x14ac:dyDescent="0.2">
      <c r="B94" s="16" t="s">
        <v>51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40"/>
        <v>0</v>
      </c>
      <c r="I94" s="4">
        <f t="shared" si="41"/>
        <v>0</v>
      </c>
    </row>
    <row r="95" spans="2:9" x14ac:dyDescent="0.2">
      <c r="B95" s="16" t="s">
        <v>52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40"/>
        <v>0</v>
      </c>
      <c r="I95" s="4">
        <f t="shared" si="41"/>
        <v>0</v>
      </c>
    </row>
    <row r="96" spans="2:9" x14ac:dyDescent="0.2">
      <c r="B96" s="17" t="s">
        <v>53</v>
      </c>
      <c r="C96" s="3">
        <f>SUM(C97:C105)</f>
        <v>0</v>
      </c>
      <c r="D96" s="3">
        <f t="shared" ref="D96" si="42">SUM(D97:D105)</f>
        <v>250000</v>
      </c>
      <c r="E96" s="3">
        <f t="shared" ref="E96" si="43">SUM(E97:E105)</f>
        <v>-323856</v>
      </c>
      <c r="F96" s="3">
        <f t="shared" ref="F96" si="44">SUM(F97:F105)</f>
        <v>449600</v>
      </c>
      <c r="G96" s="3">
        <f t="shared" ref="G96" si="45">SUM(G97:G105)</f>
        <v>107955.51000000001</v>
      </c>
      <c r="H96" s="3">
        <f t="shared" ref="H96" si="46">SUM(H97:H105)</f>
        <v>915500.49</v>
      </c>
      <c r="I96" s="3">
        <f t="shared" ref="I96:K96" si="47">SUM(I97:I105)</f>
        <v>915500.49</v>
      </c>
    </row>
    <row r="97" spans="2:9" x14ac:dyDescent="0.2">
      <c r="B97" s="16" t="s">
        <v>54</v>
      </c>
      <c r="C97" s="4">
        <v>0</v>
      </c>
      <c r="D97" s="4">
        <v>70000</v>
      </c>
      <c r="E97" s="4">
        <v>0</v>
      </c>
      <c r="F97" s="4">
        <v>115000</v>
      </c>
      <c r="G97" s="4">
        <v>3131.71</v>
      </c>
      <c r="H97" s="4">
        <f t="shared" ref="H97:H105" si="48">D97+F97-E97-G97</f>
        <v>181868.29</v>
      </c>
      <c r="I97" s="4">
        <f t="shared" ref="I97:I105" si="49">C97+H97</f>
        <v>181868.29</v>
      </c>
    </row>
    <row r="98" spans="2:9" x14ac:dyDescent="0.2">
      <c r="B98" s="16" t="s">
        <v>55</v>
      </c>
      <c r="C98" s="4">
        <v>0</v>
      </c>
      <c r="D98" s="4">
        <v>0</v>
      </c>
      <c r="E98" s="4">
        <v>0</v>
      </c>
      <c r="F98" s="4">
        <v>63600</v>
      </c>
      <c r="G98" s="4">
        <v>0</v>
      </c>
      <c r="H98" s="4">
        <f t="shared" si="48"/>
        <v>63600</v>
      </c>
      <c r="I98" s="4">
        <f t="shared" si="49"/>
        <v>63600</v>
      </c>
    </row>
    <row r="99" spans="2:9" x14ac:dyDescent="0.2">
      <c r="B99" s="16" t="s">
        <v>56</v>
      </c>
      <c r="C99" s="4">
        <v>0</v>
      </c>
      <c r="D99" s="4">
        <v>0</v>
      </c>
      <c r="E99" s="4">
        <v>0</v>
      </c>
      <c r="F99" s="4">
        <v>2000</v>
      </c>
      <c r="G99" s="4">
        <v>0</v>
      </c>
      <c r="H99" s="4">
        <f t="shared" si="48"/>
        <v>2000</v>
      </c>
      <c r="I99" s="4">
        <f t="shared" si="49"/>
        <v>2000</v>
      </c>
    </row>
    <row r="100" spans="2:9" x14ac:dyDescent="0.2">
      <c r="B100" s="16" t="s">
        <v>57</v>
      </c>
      <c r="C100" s="4">
        <v>0</v>
      </c>
      <c r="D100" s="4">
        <v>30000</v>
      </c>
      <c r="E100" s="4">
        <v>-323856</v>
      </c>
      <c r="F100" s="4">
        <v>104000</v>
      </c>
      <c r="G100" s="4">
        <v>0</v>
      </c>
      <c r="H100" s="4">
        <f t="shared" si="48"/>
        <v>457856</v>
      </c>
      <c r="I100" s="4">
        <f t="shared" si="49"/>
        <v>457856</v>
      </c>
    </row>
    <row r="101" spans="2:9" x14ac:dyDescent="0.2">
      <c r="B101" s="18" t="s">
        <v>58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48"/>
        <v>0</v>
      </c>
      <c r="I101" s="4">
        <f t="shared" si="49"/>
        <v>0</v>
      </c>
    </row>
    <row r="102" spans="2:9" x14ac:dyDescent="0.2">
      <c r="B102" s="16" t="s">
        <v>59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48"/>
        <v>0</v>
      </c>
      <c r="I102" s="4">
        <f t="shared" si="49"/>
        <v>0</v>
      </c>
    </row>
    <row r="103" spans="2:9" x14ac:dyDescent="0.2">
      <c r="B103" s="16" t="s">
        <v>60</v>
      </c>
      <c r="C103" s="4">
        <v>0</v>
      </c>
      <c r="D103" s="4">
        <v>150000</v>
      </c>
      <c r="E103" s="4">
        <v>0</v>
      </c>
      <c r="F103" s="4">
        <v>165000</v>
      </c>
      <c r="G103" s="4">
        <v>104823.8</v>
      </c>
      <c r="H103" s="4">
        <f t="shared" si="48"/>
        <v>210176.2</v>
      </c>
      <c r="I103" s="4">
        <f t="shared" si="49"/>
        <v>210176.2</v>
      </c>
    </row>
    <row r="104" spans="2:9" x14ac:dyDescent="0.2">
      <c r="B104" s="16" t="s">
        <v>61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48"/>
        <v>0</v>
      </c>
      <c r="I104" s="4">
        <f t="shared" si="49"/>
        <v>0</v>
      </c>
    </row>
    <row r="105" spans="2:9" x14ac:dyDescent="0.2">
      <c r="B105" s="16" t="s">
        <v>62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48"/>
        <v>0</v>
      </c>
      <c r="I105" s="4">
        <f t="shared" si="49"/>
        <v>0</v>
      </c>
    </row>
    <row r="106" spans="2:9" x14ac:dyDescent="0.2">
      <c r="B106" s="17" t="s">
        <v>63</v>
      </c>
      <c r="C106" s="3">
        <f>SUM(C107:C115)</f>
        <v>0</v>
      </c>
      <c r="D106" s="3">
        <f t="shared" ref="D106" si="50">SUM(D107:D115)</f>
        <v>0</v>
      </c>
      <c r="E106" s="3">
        <f t="shared" ref="E106" si="51">SUM(E107:E115)</f>
        <v>-1560000</v>
      </c>
      <c r="F106" s="3">
        <f t="shared" ref="F106" si="52">SUM(F107:F115)</f>
        <v>1452460</v>
      </c>
      <c r="G106" s="3">
        <f t="shared" ref="G106" si="53">SUM(G107:G115)</f>
        <v>0</v>
      </c>
      <c r="H106" s="3">
        <f t="shared" ref="H106" si="54">SUM(H107:H115)</f>
        <v>3012460</v>
      </c>
      <c r="I106" s="3">
        <f t="shared" ref="I106:K106" si="55">SUM(I107:I115)</f>
        <v>3012460</v>
      </c>
    </row>
    <row r="107" spans="2:9" x14ac:dyDescent="0.2">
      <c r="B107" s="16" t="s">
        <v>64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5" si="56">D107+F107-E107-G107</f>
        <v>0</v>
      </c>
      <c r="I107" s="4">
        <f t="shared" ref="I107:I115" si="57">C107+H107</f>
        <v>0</v>
      </c>
    </row>
    <row r="108" spans="2:9" x14ac:dyDescent="0.2">
      <c r="B108" s="16" t="s">
        <v>65</v>
      </c>
      <c r="C108" s="4">
        <v>0</v>
      </c>
      <c r="D108" s="4">
        <v>0</v>
      </c>
      <c r="E108" s="4">
        <v>-1460000</v>
      </c>
      <c r="F108" s="4">
        <v>1255940</v>
      </c>
      <c r="G108" s="4">
        <v>0</v>
      </c>
      <c r="H108" s="4">
        <f t="shared" si="56"/>
        <v>2715940</v>
      </c>
      <c r="I108" s="4">
        <f t="shared" si="57"/>
        <v>2715940</v>
      </c>
    </row>
    <row r="109" spans="2:9" x14ac:dyDescent="0.2">
      <c r="B109" s="16" t="s">
        <v>66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56"/>
        <v>0</v>
      </c>
      <c r="I109" s="4">
        <f t="shared" si="57"/>
        <v>0</v>
      </c>
    </row>
    <row r="110" spans="2:9" x14ac:dyDescent="0.2">
      <c r="B110" s="16" t="s">
        <v>67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56"/>
        <v>0</v>
      </c>
      <c r="I110" s="4">
        <f t="shared" si="57"/>
        <v>0</v>
      </c>
    </row>
    <row r="111" spans="2:9" x14ac:dyDescent="0.2">
      <c r="B111" s="16" t="s">
        <v>68</v>
      </c>
      <c r="C111" s="4">
        <v>0</v>
      </c>
      <c r="D111" s="4">
        <v>0</v>
      </c>
      <c r="E111" s="4">
        <v>0</v>
      </c>
      <c r="F111" s="4">
        <v>136060</v>
      </c>
      <c r="G111" s="4">
        <v>0</v>
      </c>
      <c r="H111" s="4">
        <f t="shared" si="56"/>
        <v>136060</v>
      </c>
      <c r="I111" s="4">
        <f t="shared" si="57"/>
        <v>136060</v>
      </c>
    </row>
    <row r="112" spans="2:9" x14ac:dyDescent="0.2">
      <c r="B112" s="16" t="s">
        <v>69</v>
      </c>
      <c r="C112" s="4">
        <v>0</v>
      </c>
      <c r="D112" s="4">
        <v>0</v>
      </c>
      <c r="E112" s="4">
        <v>0</v>
      </c>
      <c r="F112" s="4">
        <v>60460</v>
      </c>
      <c r="G112" s="4">
        <v>0</v>
      </c>
      <c r="H112" s="4">
        <f t="shared" si="56"/>
        <v>60460</v>
      </c>
      <c r="I112" s="4">
        <f t="shared" si="57"/>
        <v>60460</v>
      </c>
    </row>
    <row r="113" spans="2:9" x14ac:dyDescent="0.2">
      <c r="B113" s="16" t="s">
        <v>70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56"/>
        <v>0</v>
      </c>
      <c r="I113" s="4">
        <f t="shared" si="57"/>
        <v>0</v>
      </c>
    </row>
    <row r="114" spans="2:9" x14ac:dyDescent="0.2">
      <c r="B114" s="16" t="s">
        <v>71</v>
      </c>
      <c r="C114" s="4">
        <v>0</v>
      </c>
      <c r="D114" s="4">
        <v>0</v>
      </c>
      <c r="E114" s="4">
        <v>-100000</v>
      </c>
      <c r="F114" s="4">
        <v>0</v>
      </c>
      <c r="G114" s="4">
        <v>0</v>
      </c>
      <c r="H114" s="4">
        <f t="shared" si="56"/>
        <v>100000</v>
      </c>
      <c r="I114" s="4">
        <f t="shared" si="57"/>
        <v>100000</v>
      </c>
    </row>
    <row r="115" spans="2:9" x14ac:dyDescent="0.2">
      <c r="B115" s="16" t="s">
        <v>72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56"/>
        <v>0</v>
      </c>
      <c r="I115" s="4">
        <f t="shared" si="57"/>
        <v>0</v>
      </c>
    </row>
    <row r="116" spans="2:9" x14ac:dyDescent="0.2">
      <c r="B116" s="17" t="s">
        <v>73</v>
      </c>
      <c r="C116" s="3">
        <f>SUM(C117:C125)</f>
        <v>0</v>
      </c>
      <c r="D116" s="3">
        <f t="shared" ref="D116" si="58">SUM(D117:D125)</f>
        <v>5000000</v>
      </c>
      <c r="E116" s="3">
        <f t="shared" ref="E116" si="59">SUM(E117:E125)</f>
        <v>-8194875.5099999998</v>
      </c>
      <c r="F116" s="3">
        <f t="shared" ref="F116" si="60">SUM(F117:F125)</f>
        <v>896200</v>
      </c>
      <c r="G116" s="3">
        <f t="shared" ref="G116" si="61">SUM(G117:G125)</f>
        <v>0</v>
      </c>
      <c r="H116" s="3">
        <f t="shared" ref="H116" si="62">SUM(H117:H125)</f>
        <v>14091075.51</v>
      </c>
      <c r="I116" s="3">
        <f t="shared" ref="I116:K116" si="63">SUM(I117:I125)</f>
        <v>14091075.51</v>
      </c>
    </row>
    <row r="117" spans="2:9" x14ac:dyDescent="0.2">
      <c r="B117" s="16" t="s">
        <v>74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ref="H117:H125" si="64">D117+F117-E117-G117</f>
        <v>0</v>
      </c>
      <c r="I117" s="4">
        <f t="shared" ref="I117:I125" si="65">C117+H117</f>
        <v>0</v>
      </c>
    </row>
    <row r="118" spans="2:9" x14ac:dyDescent="0.2">
      <c r="B118" s="16" t="s">
        <v>75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64"/>
        <v>0</v>
      </c>
      <c r="I118" s="4">
        <f t="shared" si="65"/>
        <v>0</v>
      </c>
    </row>
    <row r="119" spans="2:9" x14ac:dyDescent="0.2">
      <c r="B119" s="16" t="s">
        <v>76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64"/>
        <v>0</v>
      </c>
      <c r="I119" s="4">
        <f t="shared" si="65"/>
        <v>0</v>
      </c>
    </row>
    <row r="120" spans="2:9" x14ac:dyDescent="0.2">
      <c r="B120" s="16" t="s">
        <v>77</v>
      </c>
      <c r="C120" s="4">
        <v>0</v>
      </c>
      <c r="D120" s="4">
        <v>5000000</v>
      </c>
      <c r="E120" s="4">
        <v>-8194875.5099999998</v>
      </c>
      <c r="F120" s="4">
        <v>896200</v>
      </c>
      <c r="G120" s="4">
        <v>0</v>
      </c>
      <c r="H120" s="4">
        <f t="shared" si="64"/>
        <v>14091075.51</v>
      </c>
      <c r="I120" s="4">
        <f t="shared" si="65"/>
        <v>14091075.51</v>
      </c>
    </row>
    <row r="121" spans="2:9" x14ac:dyDescent="0.2">
      <c r="B121" s="16" t="s">
        <v>78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64"/>
        <v>0</v>
      </c>
      <c r="I121" s="4">
        <f t="shared" si="65"/>
        <v>0</v>
      </c>
    </row>
    <row r="122" spans="2:9" x14ac:dyDescent="0.2">
      <c r="B122" s="16" t="s">
        <v>79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64"/>
        <v>0</v>
      </c>
      <c r="I122" s="4">
        <f t="shared" si="65"/>
        <v>0</v>
      </c>
    </row>
    <row r="123" spans="2:9" x14ac:dyDescent="0.2">
      <c r="B123" s="16" t="s">
        <v>80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64"/>
        <v>0</v>
      </c>
      <c r="I123" s="4">
        <f t="shared" si="65"/>
        <v>0</v>
      </c>
    </row>
    <row r="124" spans="2:9" x14ac:dyDescent="0.2">
      <c r="B124" s="16" t="s">
        <v>81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64"/>
        <v>0</v>
      </c>
      <c r="I124" s="4">
        <f t="shared" si="65"/>
        <v>0</v>
      </c>
    </row>
    <row r="125" spans="2:9" x14ac:dyDescent="0.2">
      <c r="B125" s="16" t="s">
        <v>82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64"/>
        <v>0</v>
      </c>
      <c r="I125" s="4">
        <f t="shared" si="65"/>
        <v>0</v>
      </c>
    </row>
    <row r="126" spans="2:9" x14ac:dyDescent="0.2">
      <c r="B126" s="17" t="s">
        <v>83</v>
      </c>
      <c r="C126" s="3">
        <f>SUM(C127:C135)</f>
        <v>0</v>
      </c>
      <c r="D126" s="3">
        <f t="shared" ref="D126" si="66">SUM(D127:D135)</f>
        <v>140000</v>
      </c>
      <c r="E126" s="3">
        <f t="shared" ref="E126" si="67">SUM(E127:E135)</f>
        <v>0</v>
      </c>
      <c r="F126" s="3">
        <f t="shared" ref="F126" si="68">SUM(F127:F135)</f>
        <v>163400</v>
      </c>
      <c r="G126" s="3">
        <f t="shared" ref="G126" si="69">SUM(G127:G135)</f>
        <v>118592.49</v>
      </c>
      <c r="H126" s="3">
        <f t="shared" ref="H126" si="70">SUM(H127:H135)</f>
        <v>184807.51</v>
      </c>
      <c r="I126" s="3">
        <f t="shared" ref="I126:K126" si="71">SUM(I127:I135)</f>
        <v>184807.51</v>
      </c>
    </row>
    <row r="127" spans="2:9" x14ac:dyDescent="0.2">
      <c r="B127" s="16" t="s">
        <v>84</v>
      </c>
      <c r="C127" s="4">
        <v>0</v>
      </c>
      <c r="D127" s="4">
        <v>100000</v>
      </c>
      <c r="E127" s="4">
        <v>0</v>
      </c>
      <c r="F127" s="4">
        <v>25400</v>
      </c>
      <c r="G127" s="4">
        <v>100014.99</v>
      </c>
      <c r="H127" s="4">
        <f t="shared" ref="H127:H135" si="72">D127+F127-E127-G127</f>
        <v>25385.009999999995</v>
      </c>
      <c r="I127" s="4">
        <f t="shared" ref="I127:I135" si="73">C127+H127</f>
        <v>25385.009999999995</v>
      </c>
    </row>
    <row r="128" spans="2:9" x14ac:dyDescent="0.2">
      <c r="B128" s="16" t="s">
        <v>85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72"/>
        <v>0</v>
      </c>
      <c r="I128" s="4">
        <f t="shared" si="73"/>
        <v>0</v>
      </c>
    </row>
    <row r="129" spans="2:9" x14ac:dyDescent="0.2">
      <c r="B129" s="16" t="s">
        <v>86</v>
      </c>
      <c r="C129" s="4">
        <v>0</v>
      </c>
      <c r="D129" s="4">
        <v>0</v>
      </c>
      <c r="E129" s="4">
        <v>0</v>
      </c>
      <c r="F129" s="4">
        <v>65000</v>
      </c>
      <c r="G129" s="4">
        <v>0</v>
      </c>
      <c r="H129" s="4">
        <f t="shared" si="72"/>
        <v>65000</v>
      </c>
      <c r="I129" s="4">
        <f t="shared" si="73"/>
        <v>65000</v>
      </c>
    </row>
    <row r="130" spans="2:9" x14ac:dyDescent="0.2">
      <c r="B130" s="16" t="s">
        <v>87</v>
      </c>
      <c r="C130" s="4">
        <v>0</v>
      </c>
      <c r="D130" s="4">
        <v>0</v>
      </c>
      <c r="E130" s="4">
        <v>0</v>
      </c>
      <c r="F130" s="4">
        <v>54000</v>
      </c>
      <c r="G130" s="4">
        <v>0</v>
      </c>
      <c r="H130" s="4">
        <f t="shared" si="72"/>
        <v>54000</v>
      </c>
      <c r="I130" s="4">
        <f t="shared" si="73"/>
        <v>54000</v>
      </c>
    </row>
    <row r="131" spans="2:9" x14ac:dyDescent="0.2">
      <c r="B131" s="16" t="s">
        <v>88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72"/>
        <v>0</v>
      </c>
      <c r="I131" s="4">
        <f t="shared" si="73"/>
        <v>0</v>
      </c>
    </row>
    <row r="132" spans="2:9" x14ac:dyDescent="0.2">
      <c r="B132" s="16" t="s">
        <v>89</v>
      </c>
      <c r="C132" s="4">
        <v>0</v>
      </c>
      <c r="D132" s="4">
        <v>40000</v>
      </c>
      <c r="E132" s="4">
        <v>0</v>
      </c>
      <c r="F132" s="4">
        <v>19000</v>
      </c>
      <c r="G132" s="4">
        <v>18577.5</v>
      </c>
      <c r="H132" s="4">
        <f t="shared" si="72"/>
        <v>40422.5</v>
      </c>
      <c r="I132" s="4">
        <f t="shared" si="73"/>
        <v>40422.5</v>
      </c>
    </row>
    <row r="133" spans="2:9" x14ac:dyDescent="0.2">
      <c r="B133" s="16" t="s">
        <v>90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72"/>
        <v>0</v>
      </c>
      <c r="I133" s="4">
        <f t="shared" si="73"/>
        <v>0</v>
      </c>
    </row>
    <row r="134" spans="2:9" x14ac:dyDescent="0.2">
      <c r="B134" s="16" t="s">
        <v>91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72"/>
        <v>0</v>
      </c>
      <c r="I134" s="4">
        <f t="shared" si="73"/>
        <v>0</v>
      </c>
    </row>
    <row r="135" spans="2:9" x14ac:dyDescent="0.2">
      <c r="B135" s="16" t="s">
        <v>92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72"/>
        <v>0</v>
      </c>
      <c r="I135" s="4">
        <f t="shared" si="73"/>
        <v>0</v>
      </c>
    </row>
    <row r="136" spans="2:9" x14ac:dyDescent="0.2">
      <c r="B136" s="17" t="s">
        <v>93</v>
      </c>
      <c r="C136" s="3">
        <f>SUM(C137:C139)</f>
        <v>12700000</v>
      </c>
      <c r="D136" s="3">
        <f t="shared" ref="D136" si="74">SUM(D137:D139)</f>
        <v>10465369.59</v>
      </c>
      <c r="E136" s="3">
        <f t="shared" ref="E136" si="75">SUM(E137:E139)</f>
        <v>-54461798.989999995</v>
      </c>
      <c r="F136" s="3">
        <f t="shared" ref="F136" si="76">SUM(F137:F139)</f>
        <v>16206566.109999999</v>
      </c>
      <c r="G136" s="3">
        <f t="shared" ref="G136" si="77">SUM(G137:G139)</f>
        <v>1909800.0300000003</v>
      </c>
      <c r="H136" s="3">
        <f t="shared" ref="H136" si="78">SUM(H137:H139)</f>
        <v>79223934.659999996</v>
      </c>
      <c r="I136" s="3">
        <f t="shared" ref="I136:K136" si="79">SUM(I137:I139)</f>
        <v>91923934.659999996</v>
      </c>
    </row>
    <row r="137" spans="2:9" x14ac:dyDescent="0.2">
      <c r="B137" s="16" t="s">
        <v>94</v>
      </c>
      <c r="C137" s="4">
        <v>12700000</v>
      </c>
      <c r="D137" s="4">
        <v>10215369.59</v>
      </c>
      <c r="E137" s="4">
        <v>-31830372.099999994</v>
      </c>
      <c r="F137" s="4">
        <v>14263441.109999999</v>
      </c>
      <c r="G137" s="4">
        <v>1903534.9300000002</v>
      </c>
      <c r="H137" s="4">
        <f t="shared" ref="H137:H139" si="80">D137+F137-E137-G137</f>
        <v>54405647.869999997</v>
      </c>
      <c r="I137" s="4">
        <f t="shared" ref="I137:I139" si="81">C137+H137</f>
        <v>67105647.869999997</v>
      </c>
    </row>
    <row r="138" spans="2:9" x14ac:dyDescent="0.2">
      <c r="B138" s="16" t="s">
        <v>95</v>
      </c>
      <c r="C138" s="4">
        <v>0</v>
      </c>
      <c r="D138" s="4">
        <v>0</v>
      </c>
      <c r="E138" s="4">
        <v>0</v>
      </c>
      <c r="F138" s="4">
        <v>1750000</v>
      </c>
      <c r="G138" s="4">
        <v>0</v>
      </c>
      <c r="H138" s="4">
        <f t="shared" si="80"/>
        <v>1750000</v>
      </c>
      <c r="I138" s="4">
        <f t="shared" si="81"/>
        <v>1750000</v>
      </c>
    </row>
    <row r="139" spans="2:9" x14ac:dyDescent="0.2">
      <c r="B139" s="16" t="s">
        <v>96</v>
      </c>
      <c r="C139" s="4">
        <v>0</v>
      </c>
      <c r="D139" s="4">
        <v>250000</v>
      </c>
      <c r="E139" s="4">
        <v>-22631426.890000001</v>
      </c>
      <c r="F139" s="4">
        <v>193125</v>
      </c>
      <c r="G139" s="4">
        <v>6265.1</v>
      </c>
      <c r="H139" s="4">
        <f t="shared" si="80"/>
        <v>23068286.789999999</v>
      </c>
      <c r="I139" s="4">
        <f t="shared" si="81"/>
        <v>23068286.789999999</v>
      </c>
    </row>
    <row r="140" spans="2:9" x14ac:dyDescent="0.2">
      <c r="B140" s="17" t="s">
        <v>97</v>
      </c>
      <c r="C140" s="3">
        <f>SUM(C141:C147)</f>
        <v>0</v>
      </c>
      <c r="D140" s="3">
        <f t="shared" ref="D140" si="82">SUM(D141:D147)</f>
        <v>0</v>
      </c>
      <c r="E140" s="3">
        <f t="shared" ref="E140" si="83">SUM(E141:E147)</f>
        <v>0</v>
      </c>
      <c r="F140" s="3">
        <f t="shared" ref="F140" si="84">SUM(F141:F147)</f>
        <v>0</v>
      </c>
      <c r="G140" s="3">
        <f t="shared" ref="G140" si="85">SUM(G141:G147)</f>
        <v>0</v>
      </c>
      <c r="H140" s="3">
        <f t="shared" ref="H140" si="86">SUM(H141:H147)</f>
        <v>0</v>
      </c>
      <c r="I140" s="3">
        <f t="shared" ref="I140:K140" si="87">SUM(I141:I147)</f>
        <v>0</v>
      </c>
    </row>
    <row r="141" spans="2:9" x14ac:dyDescent="0.2">
      <c r="B141" s="16" t="s">
        <v>98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88">D141+F141-E141-G141</f>
        <v>0</v>
      </c>
      <c r="I141" s="4">
        <f t="shared" ref="I141:I147" si="89">C141+H141</f>
        <v>0</v>
      </c>
    </row>
    <row r="142" spans="2:9" x14ac:dyDescent="0.2">
      <c r="B142" s="16" t="s">
        <v>99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88"/>
        <v>0</v>
      </c>
      <c r="I142" s="4">
        <f t="shared" si="89"/>
        <v>0</v>
      </c>
    </row>
    <row r="143" spans="2:9" x14ac:dyDescent="0.2">
      <c r="B143" s="16" t="s">
        <v>100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88"/>
        <v>0</v>
      </c>
      <c r="I143" s="4">
        <f t="shared" si="89"/>
        <v>0</v>
      </c>
    </row>
    <row r="144" spans="2:9" x14ac:dyDescent="0.2">
      <c r="B144" s="16" t="s">
        <v>101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88"/>
        <v>0</v>
      </c>
      <c r="I144" s="4">
        <f t="shared" si="89"/>
        <v>0</v>
      </c>
    </row>
    <row r="145" spans="2:9" x14ac:dyDescent="0.2">
      <c r="B145" s="16" t="s">
        <v>102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88"/>
        <v>0</v>
      </c>
      <c r="I145" s="4">
        <f t="shared" si="89"/>
        <v>0</v>
      </c>
    </row>
    <row r="146" spans="2:9" x14ac:dyDescent="0.2">
      <c r="B146" s="16" t="s">
        <v>103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88"/>
        <v>0</v>
      </c>
      <c r="I146" s="4">
        <f t="shared" si="89"/>
        <v>0</v>
      </c>
    </row>
    <row r="147" spans="2:9" x14ac:dyDescent="0.2">
      <c r="B147" s="16" t="s">
        <v>104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88"/>
        <v>0</v>
      </c>
      <c r="I147" s="4">
        <f t="shared" si="89"/>
        <v>0</v>
      </c>
    </row>
    <row r="148" spans="2:9" x14ac:dyDescent="0.2">
      <c r="B148" s="17" t="s">
        <v>105</v>
      </c>
      <c r="C148" s="3">
        <f>SUM(C149:C151)</f>
        <v>0</v>
      </c>
      <c r="D148" s="3">
        <f t="shared" ref="D148" si="90">SUM(D149:D151)</f>
        <v>0</v>
      </c>
      <c r="E148" s="3">
        <f t="shared" ref="E148" si="91">SUM(E149:E151)</f>
        <v>0</v>
      </c>
      <c r="F148" s="3">
        <f t="shared" ref="F148" si="92">SUM(F149:F151)</f>
        <v>0</v>
      </c>
      <c r="G148" s="3">
        <f t="shared" ref="G148" si="93">SUM(G149:G151)</f>
        <v>0</v>
      </c>
      <c r="H148" s="3">
        <f t="shared" ref="H148" si="94">SUM(H149:H151)</f>
        <v>0</v>
      </c>
      <c r="I148" s="3">
        <f t="shared" ref="I148:K148" si="95">SUM(I149:I151)</f>
        <v>0</v>
      </c>
    </row>
    <row r="149" spans="2:9" x14ac:dyDescent="0.2">
      <c r="B149" s="16" t="s">
        <v>106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ref="H149:H151" si="96">D149+F149-E149-G149</f>
        <v>0</v>
      </c>
      <c r="I149" s="4">
        <f t="shared" ref="I149:I151" si="97">C149+H149</f>
        <v>0</v>
      </c>
    </row>
    <row r="150" spans="2:9" x14ac:dyDescent="0.2">
      <c r="B150" s="16" t="s">
        <v>107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96"/>
        <v>0</v>
      </c>
      <c r="I150" s="4">
        <f t="shared" si="97"/>
        <v>0</v>
      </c>
    </row>
    <row r="151" spans="2:9" x14ac:dyDescent="0.2">
      <c r="B151" s="16" t="s">
        <v>108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96"/>
        <v>0</v>
      </c>
      <c r="I151" s="4">
        <f t="shared" si="97"/>
        <v>0</v>
      </c>
    </row>
    <row r="152" spans="2:9" x14ac:dyDescent="0.2">
      <c r="B152" s="17" t="s">
        <v>109</v>
      </c>
      <c r="C152" s="3">
        <f>SUM(C153:C159)</f>
        <v>0</v>
      </c>
      <c r="D152" s="3">
        <f t="shared" ref="D152" si="98">SUM(D153:D159)</f>
        <v>0</v>
      </c>
      <c r="E152" s="3">
        <f t="shared" ref="E152" si="99">SUM(E153:E159)</f>
        <v>0</v>
      </c>
      <c r="F152" s="3">
        <f t="shared" ref="F152" si="100">SUM(F153:F159)</f>
        <v>0</v>
      </c>
      <c r="G152" s="3">
        <f t="shared" ref="G152" si="101">SUM(G153:G159)</f>
        <v>0</v>
      </c>
      <c r="H152" s="3">
        <f t="shared" ref="H152" si="102">SUM(H153:H159)</f>
        <v>0</v>
      </c>
      <c r="I152" s="3">
        <f t="shared" ref="I152:K152" si="103">SUM(I153:I159)</f>
        <v>0</v>
      </c>
    </row>
    <row r="153" spans="2:9" x14ac:dyDescent="0.2">
      <c r="B153" s="16" t="s">
        <v>110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104">D153+F153-E153-G153</f>
        <v>0</v>
      </c>
      <c r="I153" s="4">
        <f t="shared" ref="I153:I159" si="105">C153+H153</f>
        <v>0</v>
      </c>
    </row>
    <row r="154" spans="2:9" x14ac:dyDescent="0.2">
      <c r="B154" s="16" t="s">
        <v>111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104"/>
        <v>0</v>
      </c>
      <c r="I154" s="4">
        <f t="shared" si="105"/>
        <v>0</v>
      </c>
    </row>
    <row r="155" spans="2:9" x14ac:dyDescent="0.2">
      <c r="B155" s="16" t="s">
        <v>112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104"/>
        <v>0</v>
      </c>
      <c r="I155" s="4">
        <f t="shared" si="105"/>
        <v>0</v>
      </c>
    </row>
    <row r="156" spans="2:9" x14ac:dyDescent="0.2">
      <c r="B156" s="18" t="s">
        <v>113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104"/>
        <v>0</v>
      </c>
      <c r="I156" s="4">
        <f t="shared" si="105"/>
        <v>0</v>
      </c>
    </row>
    <row r="157" spans="2:9" x14ac:dyDescent="0.2">
      <c r="B157" s="16" t="s">
        <v>114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104"/>
        <v>0</v>
      </c>
      <c r="I157" s="4">
        <f t="shared" si="105"/>
        <v>0</v>
      </c>
    </row>
    <row r="158" spans="2:9" x14ac:dyDescent="0.2">
      <c r="B158" s="16" t="s">
        <v>115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104"/>
        <v>0</v>
      </c>
      <c r="I158" s="4">
        <f t="shared" si="105"/>
        <v>0</v>
      </c>
    </row>
    <row r="159" spans="2:9" x14ac:dyDescent="0.2">
      <c r="B159" s="16" t="s">
        <v>116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104"/>
        <v>0</v>
      </c>
      <c r="I159" s="4">
        <f t="shared" si="105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118</v>
      </c>
      <c r="C161" s="6">
        <f>C87+C13</f>
        <v>423422197.19999993</v>
      </c>
      <c r="D161" s="6">
        <f t="shared" ref="D161:K161" si="106">D87+D13</f>
        <v>22006836.139999997</v>
      </c>
      <c r="E161" s="6">
        <f t="shared" si="106"/>
        <v>-130815325.50999999</v>
      </c>
      <c r="F161" s="6">
        <f t="shared" si="106"/>
        <v>51708979.120000005</v>
      </c>
      <c r="G161" s="6">
        <f t="shared" si="106"/>
        <v>50307107.650000006</v>
      </c>
      <c r="H161" s="6">
        <f t="shared" si="106"/>
        <v>154224033.12</v>
      </c>
      <c r="I161" s="6">
        <f t="shared" si="106"/>
        <v>577646230.32000005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11</v>
      </c>
      <c r="B4" s="57" t="s">
        <v>12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119</v>
      </c>
    </row>
    <row r="7" spans="1:2" ht="15" customHeight="1" x14ac:dyDescent="0.2">
      <c r="A7" s="56"/>
      <c r="B7" s="63" t="s">
        <v>120</v>
      </c>
    </row>
    <row r="8" spans="1:2" ht="15" customHeight="1" x14ac:dyDescent="0.2">
      <c r="A8" s="56"/>
      <c r="B8" s="58"/>
    </row>
    <row r="9" spans="1:2" ht="15" customHeight="1" x14ac:dyDescent="0.2">
      <c r="A9" s="56"/>
      <c r="B9" s="59" t="s">
        <v>27</v>
      </c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28" spans="1:1" x14ac:dyDescent="0.2">
      <c r="A28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workbookViewId="0">
      <selection activeCell="F31" sqref="F31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SAN LUIS DE LA PAZ,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30 DE SEPTIEMBRE DEL 2024</v>
      </c>
      <c r="C3" s="88"/>
      <c r="D3" s="88"/>
      <c r="E3" s="41" t="s">
        <v>4</v>
      </c>
      <c r="F3" s="42">
        <f>'Notas de Disciplina Financiera'!D3</f>
        <v>3</v>
      </c>
    </row>
    <row r="5" spans="1:6" ht="12" thickBot="1" x14ac:dyDescent="0.25">
      <c r="C5" s="44" t="s">
        <v>121</v>
      </c>
    </row>
    <row r="6" spans="1:6" x14ac:dyDescent="0.2">
      <c r="B6" s="97" t="str">
        <f>B1</f>
        <v>MUNICIPIO DE SAN LUIS DE LA PAZ, GTO.</v>
      </c>
      <c r="C6" s="98"/>
      <c r="D6" s="98"/>
      <c r="E6" s="98"/>
      <c r="F6" s="99"/>
    </row>
    <row r="7" spans="1:6" x14ac:dyDescent="0.2">
      <c r="B7" s="100" t="s">
        <v>122</v>
      </c>
      <c r="C7" s="101"/>
      <c r="D7" s="101"/>
      <c r="E7" s="101"/>
      <c r="F7" s="102"/>
    </row>
    <row r="8" spans="1:6" x14ac:dyDescent="0.2">
      <c r="B8" s="103" t="s">
        <v>123</v>
      </c>
      <c r="C8" s="104"/>
      <c r="D8" s="104"/>
      <c r="E8" s="104"/>
      <c r="F8" s="105"/>
    </row>
    <row r="9" spans="1:6" ht="22.5" x14ac:dyDescent="0.2">
      <c r="B9" s="95" t="s">
        <v>124</v>
      </c>
      <c r="C9" s="96" t="s">
        <v>125</v>
      </c>
      <c r="D9" s="83" t="s">
        <v>126</v>
      </c>
      <c r="E9" s="83" t="s">
        <v>127</v>
      </c>
      <c r="F9" s="84" t="s">
        <v>128</v>
      </c>
    </row>
    <row r="10" spans="1:6" x14ac:dyDescent="0.2">
      <c r="A10" s="43"/>
      <c r="B10" s="95"/>
      <c r="C10" s="96"/>
      <c r="D10" s="83" t="s">
        <v>129</v>
      </c>
      <c r="E10" s="83" t="s">
        <v>130</v>
      </c>
      <c r="F10" s="84" t="s">
        <v>131</v>
      </c>
    </row>
    <row r="11" spans="1:6" x14ac:dyDescent="0.2">
      <c r="B11" s="69"/>
      <c r="C11" s="70" t="s">
        <v>132</v>
      </c>
      <c r="D11" s="71">
        <f>SUM(D12:D20)</f>
        <v>0</v>
      </c>
      <c r="E11" s="71">
        <f t="shared" ref="E11:F11" si="0">SUM(E12:E20)</f>
        <v>0</v>
      </c>
      <c r="F11" s="72">
        <f t="shared" si="0"/>
        <v>0</v>
      </c>
    </row>
    <row r="12" spans="1:6" x14ac:dyDescent="0.2">
      <c r="B12" s="73">
        <v>1000</v>
      </c>
      <c r="C12" s="74" t="s">
        <v>133</v>
      </c>
      <c r="D12" s="75">
        <v>0</v>
      </c>
      <c r="E12" s="75">
        <v>0</v>
      </c>
      <c r="F12" s="76">
        <f>D12-E12</f>
        <v>0</v>
      </c>
    </row>
    <row r="13" spans="1:6" x14ac:dyDescent="0.2">
      <c r="B13" s="73">
        <v>2000</v>
      </c>
      <c r="C13" s="74" t="s">
        <v>134</v>
      </c>
      <c r="D13" s="75">
        <v>0</v>
      </c>
      <c r="E13" s="75">
        <v>0</v>
      </c>
      <c r="F13" s="76">
        <f t="shared" ref="F13:F30" si="1">D13-E13</f>
        <v>0</v>
      </c>
    </row>
    <row r="14" spans="1:6" x14ac:dyDescent="0.2">
      <c r="B14" s="73">
        <v>3000</v>
      </c>
      <c r="C14" s="74" t="s">
        <v>135</v>
      </c>
      <c r="D14" s="75">
        <v>0</v>
      </c>
      <c r="E14" s="75">
        <v>0</v>
      </c>
      <c r="F14" s="76">
        <f t="shared" si="1"/>
        <v>0</v>
      </c>
    </row>
    <row r="15" spans="1:6" x14ac:dyDescent="0.2">
      <c r="B15" s="73">
        <v>4000</v>
      </c>
      <c r="C15" s="74" t="s">
        <v>136</v>
      </c>
      <c r="D15" s="75">
        <v>0</v>
      </c>
      <c r="E15" s="75">
        <v>0</v>
      </c>
      <c r="F15" s="76">
        <f t="shared" si="1"/>
        <v>0</v>
      </c>
    </row>
    <row r="16" spans="1:6" x14ac:dyDescent="0.2">
      <c r="B16" s="73">
        <v>5000</v>
      </c>
      <c r="C16" s="74" t="s">
        <v>137</v>
      </c>
      <c r="D16" s="75">
        <v>0</v>
      </c>
      <c r="E16" s="75">
        <v>0</v>
      </c>
      <c r="F16" s="76">
        <f t="shared" si="1"/>
        <v>0</v>
      </c>
    </row>
    <row r="17" spans="2:6" x14ac:dyDescent="0.2">
      <c r="B17" s="73">
        <v>6000</v>
      </c>
      <c r="C17" s="74" t="s">
        <v>138</v>
      </c>
      <c r="D17" s="75">
        <v>0</v>
      </c>
      <c r="E17" s="75">
        <v>0</v>
      </c>
      <c r="F17" s="76">
        <f t="shared" si="1"/>
        <v>0</v>
      </c>
    </row>
    <row r="18" spans="2:6" x14ac:dyDescent="0.2">
      <c r="B18" s="73">
        <v>7000</v>
      </c>
      <c r="C18" s="74" t="s">
        <v>139</v>
      </c>
      <c r="D18" s="75">
        <v>0</v>
      </c>
      <c r="E18" s="75">
        <v>0</v>
      </c>
      <c r="F18" s="76">
        <f t="shared" si="1"/>
        <v>0</v>
      </c>
    </row>
    <row r="19" spans="2:6" x14ac:dyDescent="0.2">
      <c r="B19" s="73">
        <v>8000</v>
      </c>
      <c r="C19" s="74" t="s">
        <v>140</v>
      </c>
      <c r="D19" s="75">
        <v>0</v>
      </c>
      <c r="E19" s="75">
        <v>0</v>
      </c>
      <c r="F19" s="76">
        <f t="shared" si="1"/>
        <v>0</v>
      </c>
    </row>
    <row r="20" spans="2:6" x14ac:dyDescent="0.2">
      <c r="B20" s="73">
        <v>9000</v>
      </c>
      <c r="C20" s="74" t="s">
        <v>141</v>
      </c>
      <c r="D20" s="75">
        <v>0</v>
      </c>
      <c r="E20" s="75">
        <v>0</v>
      </c>
      <c r="F20" s="76">
        <f t="shared" si="1"/>
        <v>0</v>
      </c>
    </row>
    <row r="21" spans="2:6" x14ac:dyDescent="0.2">
      <c r="B21" s="73"/>
      <c r="C21" s="77" t="s">
        <v>142</v>
      </c>
      <c r="D21" s="78">
        <f>SUM(D22:D30)</f>
        <v>0</v>
      </c>
      <c r="E21" s="78">
        <f t="shared" ref="E21:F21" si="2">SUM(E22:E30)</f>
        <v>0</v>
      </c>
      <c r="F21" s="79">
        <f t="shared" si="2"/>
        <v>0</v>
      </c>
    </row>
    <row r="22" spans="2:6" x14ac:dyDescent="0.2">
      <c r="B22" s="73">
        <v>1000</v>
      </c>
      <c r="C22" s="74" t="s">
        <v>133</v>
      </c>
      <c r="D22" s="75">
        <v>0</v>
      </c>
      <c r="E22" s="75">
        <v>0</v>
      </c>
      <c r="F22" s="76">
        <f t="shared" si="1"/>
        <v>0</v>
      </c>
    </row>
    <row r="23" spans="2:6" x14ac:dyDescent="0.2">
      <c r="B23" s="73">
        <v>2000</v>
      </c>
      <c r="C23" s="74" t="s">
        <v>134</v>
      </c>
      <c r="D23" s="75">
        <v>0</v>
      </c>
      <c r="E23" s="75">
        <v>0</v>
      </c>
      <c r="F23" s="76">
        <f t="shared" si="1"/>
        <v>0</v>
      </c>
    </row>
    <row r="24" spans="2:6" x14ac:dyDescent="0.2">
      <c r="B24" s="73">
        <v>3000</v>
      </c>
      <c r="C24" s="74" t="s">
        <v>135</v>
      </c>
      <c r="D24" s="75">
        <v>0</v>
      </c>
      <c r="E24" s="75">
        <v>0</v>
      </c>
      <c r="F24" s="76">
        <f t="shared" si="1"/>
        <v>0</v>
      </c>
    </row>
    <row r="25" spans="2:6" x14ac:dyDescent="0.2">
      <c r="B25" s="73">
        <v>4000</v>
      </c>
      <c r="C25" s="74" t="s">
        <v>136</v>
      </c>
      <c r="D25" s="75">
        <v>0</v>
      </c>
      <c r="E25" s="75">
        <v>0</v>
      </c>
      <c r="F25" s="76">
        <f t="shared" si="1"/>
        <v>0</v>
      </c>
    </row>
    <row r="26" spans="2:6" x14ac:dyDescent="0.2">
      <c r="B26" s="73">
        <v>5000</v>
      </c>
      <c r="C26" s="74" t="s">
        <v>137</v>
      </c>
      <c r="D26" s="75">
        <v>0</v>
      </c>
      <c r="E26" s="75">
        <v>0</v>
      </c>
      <c r="F26" s="76">
        <f t="shared" si="1"/>
        <v>0</v>
      </c>
    </row>
    <row r="27" spans="2:6" x14ac:dyDescent="0.2">
      <c r="B27" s="73">
        <v>6000</v>
      </c>
      <c r="C27" s="74" t="s">
        <v>138</v>
      </c>
      <c r="D27" s="75">
        <v>0</v>
      </c>
      <c r="E27" s="75">
        <v>0</v>
      </c>
      <c r="F27" s="76">
        <f t="shared" si="1"/>
        <v>0</v>
      </c>
    </row>
    <row r="28" spans="2:6" x14ac:dyDescent="0.2">
      <c r="B28" s="73">
        <v>7000</v>
      </c>
      <c r="C28" s="74" t="s">
        <v>139</v>
      </c>
      <c r="D28" s="75">
        <v>0</v>
      </c>
      <c r="E28" s="75">
        <v>0</v>
      </c>
      <c r="F28" s="76">
        <f t="shared" si="1"/>
        <v>0</v>
      </c>
    </row>
    <row r="29" spans="2:6" x14ac:dyDescent="0.2">
      <c r="B29" s="73">
        <v>8000</v>
      </c>
      <c r="C29" s="74" t="s">
        <v>140</v>
      </c>
      <c r="D29" s="75">
        <v>0</v>
      </c>
      <c r="E29" s="75">
        <v>0</v>
      </c>
      <c r="F29" s="76">
        <f t="shared" si="1"/>
        <v>0</v>
      </c>
    </row>
    <row r="30" spans="2:6" x14ac:dyDescent="0.2">
      <c r="B30" s="80">
        <v>9000</v>
      </c>
      <c r="C30" s="81" t="s">
        <v>141</v>
      </c>
      <c r="D30" s="82">
        <v>0</v>
      </c>
      <c r="E30" s="82">
        <v>0</v>
      </c>
      <c r="F30" s="76">
        <f t="shared" si="1"/>
        <v>0</v>
      </c>
    </row>
    <row r="31" spans="2:6" ht="12" thickBot="1" x14ac:dyDescent="0.25">
      <c r="B31" s="65"/>
      <c r="C31" s="66" t="s">
        <v>42</v>
      </c>
      <c r="D31" s="67">
        <f>D11+D21</f>
        <v>0</v>
      </c>
      <c r="E31" s="67">
        <f t="shared" ref="E31:F31" si="3">E11+E21</f>
        <v>0</v>
      </c>
      <c r="F31" s="68">
        <f t="shared" si="3"/>
        <v>0</v>
      </c>
    </row>
    <row r="33" spans="3:3" x14ac:dyDescent="0.2">
      <c r="C33" s="87" t="s">
        <v>143</v>
      </c>
    </row>
    <row r="34" spans="3:3" x14ac:dyDescent="0.2">
      <c r="C34" s="86" t="s">
        <v>144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13</v>
      </c>
      <c r="B4" s="57" t="s">
        <v>14</v>
      </c>
    </row>
    <row r="5" spans="1:2" ht="15" customHeight="1" x14ac:dyDescent="0.2">
      <c r="A5" s="56"/>
      <c r="B5" s="62" t="s">
        <v>145</v>
      </c>
    </row>
    <row r="6" spans="1:2" ht="15" customHeight="1" x14ac:dyDescent="0.2">
      <c r="A6" s="56"/>
      <c r="B6" s="58"/>
    </row>
    <row r="7" spans="1:2" ht="15" customHeight="1" x14ac:dyDescent="0.2">
      <c r="A7" s="56"/>
      <c r="B7" s="60" t="s">
        <v>146</v>
      </c>
    </row>
    <row r="8" spans="1:2" x14ac:dyDescent="0.2">
      <c r="A8" s="53"/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5" spans="1:2" x14ac:dyDescent="0.2">
      <c r="A25" s="53"/>
    </row>
    <row r="26" spans="1:2" x14ac:dyDescent="0.2">
      <c r="A26" s="53"/>
    </row>
    <row r="30" spans="1:2" x14ac:dyDescent="0.2">
      <c r="B30" s="86" t="s">
        <v>147</v>
      </c>
    </row>
    <row r="31" spans="1:2" x14ac:dyDescent="0.2">
      <c r="B31" s="85" t="s">
        <v>29</v>
      </c>
    </row>
    <row r="33" spans="2:2" x14ac:dyDescent="0.2">
      <c r="B33" s="85" t="s">
        <v>148</v>
      </c>
    </row>
    <row r="34" spans="2:2" x14ac:dyDescent="0.2">
      <c r="B34" s="85" t="s">
        <v>149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SAN LUIS DE LA PAZ,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30 DE SEPTIEMBRE DEL 2024</v>
      </c>
      <c r="C3" s="88"/>
      <c r="D3" s="88"/>
      <c r="E3" s="41" t="s">
        <v>4</v>
      </c>
      <c r="F3" s="42">
        <f>'Notas de Disciplina Financiera'!D3</f>
        <v>3</v>
      </c>
    </row>
    <row r="5" spans="1:6" x14ac:dyDescent="0.2">
      <c r="B5" s="44"/>
      <c r="C5" s="44" t="s">
        <v>16</v>
      </c>
    </row>
    <row r="7" spans="1:6" x14ac:dyDescent="0.2">
      <c r="B7" s="1" t="s">
        <v>150</v>
      </c>
    </row>
    <row r="8" spans="1:6" x14ac:dyDescent="0.2">
      <c r="B8" s="46" t="s">
        <v>151</v>
      </c>
    </row>
    <row r="9" spans="1:6" x14ac:dyDescent="0.2">
      <c r="A9" s="43"/>
      <c r="B9" s="48" t="s">
        <v>152</v>
      </c>
    </row>
    <row r="10" spans="1:6" x14ac:dyDescent="0.2">
      <c r="B10" s="48" t="s">
        <v>153</v>
      </c>
    </row>
    <row r="13" spans="1:6" x14ac:dyDescent="0.2">
      <c r="C13" s="87" t="s">
        <v>154</v>
      </c>
    </row>
    <row r="14" spans="1:6" x14ac:dyDescent="0.2">
      <c r="C14" s="86" t="s">
        <v>155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15</v>
      </c>
      <c r="B4" s="57" t="s">
        <v>16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151</v>
      </c>
    </row>
    <row r="7" spans="1:2" ht="15" customHeight="1" x14ac:dyDescent="0.2">
      <c r="A7" s="53"/>
      <c r="B7" s="64" t="s">
        <v>152</v>
      </c>
    </row>
    <row r="8" spans="1:2" ht="15" customHeight="1" x14ac:dyDescent="0.2">
      <c r="A8" s="53"/>
      <c r="B8" s="64" t="s">
        <v>153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156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  <c r="B24" s="86" t="s">
        <v>157</v>
      </c>
    </row>
    <row r="25" spans="1:2" x14ac:dyDescent="0.2">
      <c r="A25" s="53"/>
      <c r="B25" s="85" t="s">
        <v>29</v>
      </c>
    </row>
    <row r="26" spans="1:2" x14ac:dyDescent="0.2">
      <c r="A26" s="53"/>
      <c r="B26" s="85"/>
    </row>
    <row r="27" spans="1:2" x14ac:dyDescent="0.2">
      <c r="A27" s="53"/>
      <c r="B27" s="85" t="s">
        <v>158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SAN LUIS DE LA PAZ,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30 DE SEPTIEMBRE DEL 2024</v>
      </c>
      <c r="C3" s="88"/>
      <c r="D3" s="88"/>
      <c r="E3" s="41" t="s">
        <v>4</v>
      </c>
      <c r="F3" s="42">
        <f>'Notas de Disciplina Financiera'!D3</f>
        <v>3</v>
      </c>
    </row>
    <row r="5" spans="1:6" x14ac:dyDescent="0.2">
      <c r="B5" s="44"/>
      <c r="C5" s="44" t="s">
        <v>18</v>
      </c>
    </row>
    <row r="7" spans="1:6" x14ac:dyDescent="0.2">
      <c r="B7" s="1" t="s">
        <v>150</v>
      </c>
    </row>
    <row r="8" spans="1:6" x14ac:dyDescent="0.2">
      <c r="B8" s="46" t="s">
        <v>159</v>
      </c>
    </row>
    <row r="9" spans="1:6" x14ac:dyDescent="0.2">
      <c r="A9" s="43"/>
      <c r="B9" s="47" t="s">
        <v>160</v>
      </c>
    </row>
    <row r="10" spans="1:6" x14ac:dyDescent="0.2">
      <c r="B10" s="47" t="s">
        <v>161</v>
      </c>
    </row>
    <row r="13" spans="1:6" x14ac:dyDescent="0.2">
      <c r="C13" s="87" t="s">
        <v>162</v>
      </c>
    </row>
    <row r="14" spans="1:6" x14ac:dyDescent="0.2">
      <c r="C14" s="86" t="s">
        <v>163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17</v>
      </c>
      <c r="B4" s="57" t="s">
        <v>18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159</v>
      </c>
    </row>
    <row r="7" spans="1:2" ht="15" customHeight="1" x14ac:dyDescent="0.2">
      <c r="A7" s="53"/>
      <c r="B7" s="64" t="s">
        <v>160</v>
      </c>
    </row>
    <row r="8" spans="1:2" ht="15" customHeight="1" x14ac:dyDescent="0.2">
      <c r="A8" s="53"/>
      <c r="B8" s="64" t="s">
        <v>161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164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  <c r="B22" s="86" t="s">
        <v>163</v>
      </c>
    </row>
    <row r="23" spans="1:2" x14ac:dyDescent="0.2">
      <c r="A23" s="53"/>
      <c r="B23" s="85" t="s">
        <v>29</v>
      </c>
    </row>
    <row r="24" spans="1:2" x14ac:dyDescent="0.2">
      <c r="A24" s="53"/>
      <c r="B24" s="85"/>
    </row>
    <row r="25" spans="1:2" x14ac:dyDescent="0.2">
      <c r="A25" s="53"/>
      <c r="B25" s="85" t="s">
        <v>165</v>
      </c>
    </row>
    <row r="26" spans="1:2" x14ac:dyDescent="0.2">
      <c r="A26" s="53"/>
    </row>
    <row r="27" spans="1:2" x14ac:dyDescent="0.2">
      <c r="A27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SAN LUIS DE LA PAZ,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30 DE SEPTIEMBRE DEL 2024</v>
      </c>
      <c r="C3" s="88"/>
      <c r="D3" s="88"/>
      <c r="E3" s="41" t="s">
        <v>4</v>
      </c>
      <c r="F3" s="42">
        <f>'Notas de Disciplina Financiera'!D3</f>
        <v>3</v>
      </c>
    </row>
    <row r="5" spans="1:6" x14ac:dyDescent="0.2">
      <c r="B5" s="44"/>
      <c r="C5" s="44" t="s">
        <v>20</v>
      </c>
    </row>
    <row r="7" spans="1:6" x14ac:dyDescent="0.2">
      <c r="B7" s="1" t="s">
        <v>150</v>
      </c>
    </row>
    <row r="8" spans="1:6" x14ac:dyDescent="0.2">
      <c r="B8" s="46" t="s">
        <v>166</v>
      </c>
    </row>
    <row r="9" spans="1:6" x14ac:dyDescent="0.2">
      <c r="A9" s="43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19</v>
      </c>
      <c r="B4" s="57" t="s">
        <v>20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166</v>
      </c>
    </row>
    <row r="7" spans="1:2" ht="15" customHeight="1" x14ac:dyDescent="0.2">
      <c r="A7" s="53"/>
    </row>
    <row r="8" spans="1:2" ht="15" customHeight="1" x14ac:dyDescent="0.2">
      <c r="A8" s="53"/>
      <c r="B8" s="61" t="s">
        <v>167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8" spans="1:2" x14ac:dyDescent="0.2">
      <c r="B28" s="8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Usuario</cp:lastModifiedBy>
  <cp:revision/>
  <dcterms:created xsi:type="dcterms:W3CDTF">2024-03-15T21:50:03Z</dcterms:created>
  <dcterms:modified xsi:type="dcterms:W3CDTF">2024-10-09T15:45:29Z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